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51" r:id="rId3"/>
    <sheet name="Análisis de costos horarios" sheetId="49" r:id="rId4"/>
    <sheet name="Materiales" sheetId="5" r:id="rId5"/>
    <sheet name="Tabulador M de O" sheetId="7" r:id="rId6"/>
  </sheets>
  <definedNames>
    <definedName name="_xlnm.Print_Area" localSheetId="1">AJUSTE!$A$1:$M$40</definedName>
    <definedName name="_xlnm.Print_Area" localSheetId="4">Materiales!$A$1:$I$44</definedName>
    <definedName name="_xlnm.Print_Area" localSheetId="0">PRESUTO!$A$1:$H$27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F26" i="5" l="1"/>
  <c r="F36" i="5"/>
  <c r="F37" i="5"/>
  <c r="I14" i="5"/>
  <c r="F14" i="5" s="1"/>
  <c r="I15" i="5"/>
  <c r="F15" i="5" s="1"/>
  <c r="I18" i="5"/>
  <c r="F18" i="5" s="1"/>
  <c r="I21" i="5"/>
  <c r="F21" i="5" s="1"/>
  <c r="I22" i="5"/>
  <c r="F22" i="5" s="1"/>
  <c r="I23" i="5"/>
  <c r="F23" i="5" s="1"/>
  <c r="I24" i="5"/>
  <c r="F24" i="5" s="1"/>
  <c r="I25" i="5"/>
  <c r="F25" i="5" s="1"/>
  <c r="I26" i="5"/>
  <c r="I27" i="5"/>
  <c r="F27" i="5" s="1"/>
  <c r="I28" i="5"/>
  <c r="F28" i="5" s="1"/>
  <c r="I29" i="5"/>
  <c r="F29" i="5" s="1"/>
  <c r="I32" i="5"/>
  <c r="F32" i="5" s="1"/>
  <c r="I33" i="5"/>
  <c r="F33" i="5" s="1"/>
  <c r="I34" i="5"/>
  <c r="F34" i="5" s="1"/>
  <c r="I35" i="5"/>
  <c r="F35" i="5" s="1"/>
  <c r="I36" i="5"/>
  <c r="I37" i="5"/>
  <c r="I38" i="5"/>
  <c r="F38" i="5" s="1"/>
  <c r="I13" i="5"/>
  <c r="F13" i="5" s="1"/>
  <c r="C13" i="5"/>
  <c r="D13" i="5"/>
  <c r="E13" i="5"/>
  <c r="C14" i="5"/>
  <c r="D14" i="5"/>
  <c r="E14" i="5"/>
  <c r="C15" i="5"/>
  <c r="D15" i="5"/>
  <c r="E15" i="5"/>
  <c r="C18" i="5"/>
  <c r="D18" i="5"/>
  <c r="E18" i="5"/>
  <c r="C21" i="5"/>
  <c r="D21" i="5"/>
  <c r="E21" i="5"/>
  <c r="C22" i="5"/>
  <c r="D22" i="5"/>
  <c r="E22" i="5"/>
  <c r="C23" i="5"/>
  <c r="D23" i="5"/>
  <c r="E23" i="5"/>
  <c r="C24" i="5"/>
  <c r="D24" i="5"/>
  <c r="E24" i="5"/>
  <c r="C25" i="5"/>
  <c r="D25" i="5"/>
  <c r="E25" i="5"/>
  <c r="C26" i="5"/>
  <c r="D26" i="5"/>
  <c r="E26" i="5"/>
  <c r="C27" i="5"/>
  <c r="D27" i="5"/>
  <c r="E27" i="5"/>
  <c r="C28" i="5"/>
  <c r="D28" i="5"/>
  <c r="E28" i="5"/>
  <c r="C29" i="5"/>
  <c r="D29" i="5"/>
  <c r="E29" i="5"/>
  <c r="C32" i="5"/>
  <c r="D32" i="5"/>
  <c r="E32" i="5"/>
  <c r="C33" i="5"/>
  <c r="D33" i="5"/>
  <c r="E33" i="5"/>
  <c r="C34" i="5"/>
  <c r="D34" i="5"/>
  <c r="E34" i="5"/>
  <c r="C35" i="5"/>
  <c r="D35" i="5"/>
  <c r="E35" i="5"/>
  <c r="C36" i="5"/>
  <c r="D36" i="5"/>
  <c r="E36" i="5"/>
  <c r="C37" i="5"/>
  <c r="D37" i="5"/>
  <c r="E37" i="5"/>
  <c r="C38" i="5"/>
  <c r="D38" i="5"/>
  <c r="E38" i="5"/>
  <c r="B14" i="5"/>
  <c r="B15" i="5"/>
  <c r="B18" i="5"/>
  <c r="B21" i="5"/>
  <c r="B22" i="5"/>
  <c r="B23" i="5"/>
  <c r="B24" i="5"/>
  <c r="B25" i="5"/>
  <c r="B26" i="5"/>
  <c r="B27" i="5"/>
  <c r="B28" i="5"/>
  <c r="B29" i="5"/>
  <c r="B32" i="5"/>
  <c r="B33" i="5"/>
  <c r="B34" i="5"/>
  <c r="B35" i="5"/>
  <c r="B36" i="5"/>
  <c r="B37" i="5"/>
  <c r="B38" i="5"/>
  <c r="B13" i="5"/>
  <c r="D12" i="2"/>
  <c r="D6" i="2" s="1"/>
  <c r="C12" i="2"/>
  <c r="A6" i="2" s="1"/>
  <c r="H25" i="2" l="1"/>
  <c r="C8" i="2" l="1"/>
  <c r="L21" i="1" l="1"/>
  <c r="M21" i="1" s="1"/>
  <c r="L22" i="1"/>
  <c r="M22" i="1" s="1"/>
  <c r="L23" i="1"/>
  <c r="M23" i="1" s="1"/>
  <c r="L24" i="1"/>
  <c r="M24" i="1"/>
  <c r="L25" i="1"/>
  <c r="M25" i="1"/>
  <c r="L26" i="1"/>
  <c r="M26" i="1" s="1"/>
  <c r="L27" i="1"/>
  <c r="M27" i="1" s="1"/>
  <c r="L28" i="1"/>
  <c r="M28" i="1"/>
  <c r="L29" i="1"/>
  <c r="M29" i="1"/>
  <c r="L32" i="1"/>
  <c r="M32" i="1" s="1"/>
  <c r="L33" i="1"/>
  <c r="M33" i="1" s="1"/>
  <c r="L34" i="1"/>
  <c r="M34" i="1"/>
  <c r="L35" i="1"/>
  <c r="M35" i="1" s="1"/>
  <c r="L36" i="1"/>
  <c r="M36" i="1"/>
  <c r="L37" i="1"/>
  <c r="M37" i="1" s="1"/>
  <c r="L38" i="1"/>
  <c r="M38" i="1"/>
  <c r="M39" i="1" l="1"/>
  <c r="L13" i="1"/>
  <c r="M13" i="1" s="1"/>
  <c r="A3" i="7" l="1"/>
  <c r="A3" i="5"/>
  <c r="A3" i="1"/>
  <c r="A5" i="2" l="1"/>
  <c r="B6" i="1"/>
  <c r="A6" i="1"/>
  <c r="L14" i="1"/>
  <c r="M14" i="1" s="1"/>
  <c r="L15" i="1"/>
  <c r="M15" i="1" s="1"/>
  <c r="L18" i="1"/>
  <c r="M18" i="1" s="1"/>
  <c r="M19" i="1" s="1"/>
  <c r="L20" i="1"/>
  <c r="M20" i="1" s="1"/>
  <c r="M30" i="1" s="1"/>
  <c r="M16" i="1" l="1"/>
  <c r="M40" i="1" s="1"/>
  <c r="A5" i="7"/>
  <c r="A5" i="5"/>
  <c r="A5" i="1"/>
  <c r="D6" i="5"/>
  <c r="D6" i="7"/>
  <c r="A6" i="5"/>
  <c r="A6" i="7"/>
  <c r="H26" i="2" l="1"/>
  <c r="H27" i="2" s="1"/>
</calcChain>
</file>

<file path=xl/sharedStrings.xml><?xml version="1.0" encoding="utf-8"?>
<sst xmlns="http://schemas.openxmlformats.org/spreadsheetml/2006/main" count="751" uniqueCount="241">
  <si>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</si>
  <si>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</si>
  <si>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</si>
  <si>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</si>
  <si>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</si>
  <si>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</si>
  <si>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</si>
  <si>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</si>
  <si>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</si>
  <si>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</si>
  <si>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</si>
  <si>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</si>
  <si>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</si>
  <si>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</si>
  <si>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</si>
  <si>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</si>
  <si>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</si>
  <si>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</si>
  <si>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</si>
  <si>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</si>
  <si>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</si>
  <si>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</si>
  <si>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</si>
  <si>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</si>
  <si>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</si>
  <si>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</si>
  <si>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</si>
  <si>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</si>
  <si>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</si>
  <si>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</si>
  <si>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</si>
  <si>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</si>
  <si>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</si>
  <si>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</si>
  <si>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</si>
  <si>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</si>
  <si>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</si>
  <si>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</si>
  <si>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</si>
  <si>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</si>
  <si>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</si>
  <si>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</si>
  <si>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</si>
  <si>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</si>
  <si>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</si>
  <si>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</si>
  <si>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</si>
  <si>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</si>
  <si>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</si>
  <si>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</si>
  <si>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</si>
  <si>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</si>
  <si>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</si>
  <si>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</si>
  <si>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</si>
  <si>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</si>
  <si>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</si>
  <si>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</si>
  <si>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</si>
  <si>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</si>
  <si>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</si>
  <si>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</si>
  <si>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</si>
  <si>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</si>
  <si>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</si>
  <si>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</si>
  <si>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</si>
  <si>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</si>
  <si>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</si>
  <si>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</si>
  <si>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</si>
  <si>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</si>
  <si>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</si>
  <si>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</si>
  <si>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</si>
  <si>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</si>
  <si>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</si>
  <si>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</si>
  <si>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</si>
  <si>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</si>
  <si>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</si>
  <si>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</si>
  <si>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</si>
  <si>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</si>
  <si>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</si>
  <si>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</si>
  <si>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</si>
  <si>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</si>
  <si>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</si>
  <si>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</si>
  <si>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</si>
  <si>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</si>
  <si>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</si>
  <si>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</si>
  <si>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</si>
  <si>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</si>
  <si>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</si>
  <si>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</si>
  <si>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</si>
  <si>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</si>
  <si>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</si>
  <si>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</si>
  <si>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</si>
  <si>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</si>
  <si>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</si>
  <si>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</si>
  <si>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</si>
  <si>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</si>
  <si>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</si>
  <si>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</si>
  <si>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</si>
  <si>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</si>
  <si>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</si>
  <si>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</si>
  <si>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</si>
  <si>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</si>
  <si>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</si>
  <si>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</si>
  <si>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</si>
  <si>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</si>
  <si>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</si>
  <si>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</si>
  <si>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</si>
  <si>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</si>
  <si>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</si>
  <si>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</si>
  <si>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</si>
  <si>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</si>
  <si>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</si>
  <si>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</si>
  <si>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</si>
  <si>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</si>
  <si>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</si>
  <si>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</si>
  <si>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</si>
  <si>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</si>
  <si>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</si>
  <si>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</si>
  <si>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</si>
  <si>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</si>
  <si>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</si>
  <si>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</si>
  <si>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</si>
  <si>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</si>
  <si>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</si>
  <si>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</si>
  <si>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</si>
  <si>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</si>
  <si>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</si>
  <si>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</si>
  <si>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</si>
  <si>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</si>
  <si>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</si>
  <si>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</si>
  <si>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</si>
  <si>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</si>
  <si>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</si>
  <si>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</si>
  <si>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</si>
  <si>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</si>
  <si>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</si>
  <si>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</si>
  <si>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</si>
  <si>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</si>
  <si>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</si>
  <si>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</si>
  <si>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</si>
  <si>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</si>
  <si>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</si>
  <si>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</si>
  <si>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</si>
  <si>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</si>
  <si>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</si>
  <si>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</si>
  <si>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</si>
  <si>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</si>
  <si>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MOSE-008-D</t>
  </si>
  <si>
    <t>AYUDANTE OBRA ELECTROMECANICA</t>
  </si>
  <si>
    <t>MOSE-043-D</t>
  </si>
  <si>
    <t>OFICIAL OBRA ELECTROMECANICA</t>
  </si>
  <si>
    <t>MOSE-044-D</t>
  </si>
  <si>
    <t>SOBRESTANTE OBRA ELECTROMECANICA</t>
  </si>
  <si>
    <t>CAMION TORTON CON GRUA TIPO HIAB 8 TON</t>
  </si>
  <si>
    <t>C.F. CHR-016</t>
  </si>
  <si>
    <t>CAMIÓN PLATAFORMA CON GRUA TIPO HIAB 6 TON</t>
  </si>
  <si>
    <t>NEUM015</t>
  </si>
  <si>
    <t>NEUMÁTICOS 111</t>
  </si>
  <si>
    <t>Suma de Equipo</t>
  </si>
  <si>
    <t>Equipo</t>
  </si>
  <si>
    <t>Suma de Herramienta</t>
  </si>
  <si>
    <t>Herramienta</t>
  </si>
  <si>
    <t xml:space="preserve">CAMIÓN PLATAFORMA CON GRUA TIPO HIAB 6 </t>
  </si>
  <si>
    <t>CHR-016</t>
  </si>
  <si>
    <t>CHR-015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</si>
  <si>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</si>
  <si>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</si>
  <si>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</si>
  <si>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</si>
  <si>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</si>
  <si>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</si>
  <si>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</si>
  <si>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</si>
  <si>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</si>
  <si>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</si>
  <si>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</si>
  <si>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MONTAJE BANCO DE TRANSFORMACIÓN DE 230/138 KV, 230/138 KV, 1F</t>
  </si>
  <si>
    <t>Familia: EQUIP EL</t>
  </si>
  <si>
    <t>EQUIP EL</t>
  </si>
  <si>
    <t>EQUIPO ELECTROMECÁNICO</t>
  </si>
  <si>
    <t>Total de EQUIP EL</t>
  </si>
  <si>
    <t>MOSE-003</t>
  </si>
  <si>
    <t>AYUDANTE GRAL</t>
  </si>
  <si>
    <t>C.F. CHR-002</t>
  </si>
  <si>
    <t>GRUA TELESCOPICA 60 TON</t>
  </si>
  <si>
    <t>C.F. CHR-220</t>
  </si>
  <si>
    <t>BOMBA DE VACIO/CON OPERADOR</t>
  </si>
  <si>
    <t>NEUM001</t>
  </si>
  <si>
    <t>NEUMÁTICOS 101</t>
  </si>
  <si>
    <t>CHR-002</t>
  </si>
  <si>
    <t>CHR-220</t>
  </si>
  <si>
    <t>RES</t>
  </si>
  <si>
    <t>MONTAJE TRANSFORMADORES, AUTOTRANSFORMADORES, CAPACITORES Y REACTO</t>
  </si>
  <si>
    <t>(0,0023*1,0000*25,0000+5,0000/100,0000)*3,60</t>
  </si>
  <si>
    <t>(0,2271*1,0000*25,0000)*0,88</t>
  </si>
  <si>
    <t>0,75*3,94</t>
  </si>
  <si>
    <t>0,10(26.273,61+2.627,36)/ (2*2.000,00)</t>
  </si>
  <si>
    <t>(26.273,61-2.627,36)/6.000,00</t>
  </si>
  <si>
    <t xml:space="preserve">AYUDANTE GRAL </t>
  </si>
  <si>
    <t>21,28/8,00</t>
  </si>
  <si>
    <t>311,39/2000,0000</t>
  </si>
  <si>
    <t>(0,0032*1,0000*320,0000+25,0000/100,0000)*3,60</t>
  </si>
  <si>
    <t>(0,1514*1,0000*320,0000)*0,94</t>
  </si>
  <si>
    <t>0,75*13,92</t>
  </si>
  <si>
    <t>0,10(154.702,93+15.470,29)/ (2*2.000,00)</t>
  </si>
  <si>
    <t>(154.702,93-15.470,29)/10.000,00</t>
  </si>
  <si>
    <t>5C9</t>
  </si>
  <si>
    <t xml:space="preserve">   MONTAJE BANCO DE TRANSFORMACIÓN: TRANSFORMADOR 230/138 1F 60/80/100</t>
  </si>
  <si>
    <t>MT-TREN1F 5C9</t>
  </si>
  <si>
    <t>TRANSFORMADOR 230/138 1F 60/80/100</t>
  </si>
  <si>
    <t xml:space="preserve">UN MILLON CIENTO SETENTA Y DOS MIL SEISCIENTOS OCHENTA DOLARES 96  </t>
  </si>
  <si>
    <t>MONTAJE BANCO DE TRANSFORMACIÓN: TRANSFORMADOR 230/138 1F 60/80/100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</si>
</sst>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  <numFmt numFmtId="182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4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0" fillId="0" borderId="78" xfId="0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21" fillId="0" borderId="0" xfId="22"/>
    <xf numFmtId="0" fontId="21" fillId="0" borderId="6" xfId="22" applyBorder="1" applyAlignment="1">
      <alignment horizontal="centerContinuous"/>
    </xf>
    <xf numFmtId="0" fontId="21" fillId="0" borderId="0" xfId="22" applyNumberFormat="1" applyFont="1" applyFill="1" applyAlignment="1" applyProtection="1">
      <alignment horizontal="centerContinuous"/>
    </xf>
    <xf numFmtId="0" fontId="24" fillId="0" borderId="0" xfId="22" applyNumberFormat="1" applyFont="1" applyFill="1" applyAlignment="1" applyProtection="1">
      <alignment horizontal="centerContinuous"/>
    </xf>
    <xf numFmtId="0" fontId="21" fillId="0" borderId="0" xfId="22" applyFont="1" applyFill="1" applyAlignment="1">
      <alignment horizontal="center"/>
    </xf>
    <xf numFmtId="0" fontId="21" fillId="0" borderId="0" xfId="22" applyFont="1" applyFill="1" applyBorder="1" applyAlignment="1">
      <alignment horizontal="center"/>
    </xf>
    <xf numFmtId="0" fontId="21" fillId="0" borderId="0" xfId="22" applyBorder="1"/>
    <xf numFmtId="0" fontId="21" fillId="0" borderId="0" xfId="22" applyAlignment="1"/>
    <xf numFmtId="0" fontId="21" fillId="0" borderId="0" xfId="22" applyNumberFormat="1" applyFont="1" applyFill="1" applyAlignment="1" applyProtection="1">
      <alignment horizontal="right"/>
    </xf>
    <xf numFmtId="0" fontId="21" fillId="0" borderId="0" xfId="22" applyAlignment="1">
      <alignment horizontal="centerContinuous"/>
    </xf>
    <xf numFmtId="0" fontId="21" fillId="8" borderId="0" xfId="22" applyFill="1" applyAlignment="1">
      <alignment horizontal="centerContinuous"/>
    </xf>
    <xf numFmtId="0" fontId="12" fillId="0" borderId="0" xfId="22" applyNumberFormat="1" applyFont="1" applyFill="1" applyAlignment="1" applyProtection="1"/>
    <xf numFmtId="0" fontId="21" fillId="0" borderId="0" xfId="22" applyBorder="1" applyAlignment="1"/>
    <xf numFmtId="0" fontId="21" fillId="0" borderId="0" xfId="22" applyAlignment="1">
      <alignment horizontal="center"/>
    </xf>
    <xf numFmtId="0" fontId="21" fillId="0" borderId="38" xfId="22" applyBorder="1"/>
    <xf numFmtId="0" fontId="21" fillId="0" borderId="37" xfId="22" applyBorder="1" applyAlignment="1">
      <alignment horizontal="justify" vertical="justify"/>
    </xf>
    <xf numFmtId="0" fontId="21" fillId="0" borderId="38" xfId="22" applyFont="1" applyBorder="1" applyAlignment="1">
      <alignment horizontal="centerContinuous" vertical="justify"/>
    </xf>
    <xf numFmtId="0" fontId="21" fillId="0" borderId="37" xfId="22" applyFont="1" applyBorder="1" applyAlignment="1">
      <alignment horizontal="centerContinuous" vertical="justify"/>
    </xf>
    <xf numFmtId="0" fontId="21" fillId="0" borderId="35" xfId="22" applyBorder="1" applyAlignment="1">
      <alignment horizontal="centerContinuous"/>
    </xf>
    <xf numFmtId="0" fontId="21" fillId="0" borderId="35" xfId="22" applyFont="1" applyBorder="1" applyAlignment="1">
      <alignment horizontal="centerContinuous" vertical="justify"/>
    </xf>
    <xf numFmtId="0" fontId="21" fillId="0" borderId="0" xfId="22" applyFont="1" applyAlignment="1">
      <alignment horizontal="centerContinuous" vertical="justify"/>
    </xf>
    <xf numFmtId="0" fontId="21" fillId="0" borderId="34" xfId="22" applyFont="1" applyFill="1" applyBorder="1" applyAlignment="1">
      <alignment horizontal="centerContinuous" vertical="justify"/>
    </xf>
    <xf numFmtId="0" fontId="21" fillId="0" borderId="33" xfId="22" applyBorder="1" applyAlignment="1">
      <alignment horizontal="justify" vertical="justify"/>
    </xf>
    <xf numFmtId="0" fontId="21" fillId="0" borderId="32" xfId="22" applyBorder="1" applyAlignment="1">
      <alignment horizontal="justify" vertical="justify"/>
    </xf>
    <xf numFmtId="0" fontId="24" fillId="0" borderId="32" xfId="22" applyFont="1" applyFill="1" applyBorder="1" applyAlignment="1">
      <alignment horizontal="justify" vertical="justify"/>
    </xf>
    <xf numFmtId="0" fontId="21" fillId="0" borderId="33" xfId="22" applyBorder="1" applyAlignment="1">
      <alignment horizontal="centerContinuous" vertical="justify"/>
    </xf>
    <xf numFmtId="0" fontId="21" fillId="0" borderId="32" xfId="22" applyBorder="1" applyAlignment="1">
      <alignment horizontal="centerContinuous" vertical="justify"/>
    </xf>
    <xf numFmtId="0" fontId="21" fillId="0" borderId="37" xfId="22" applyBorder="1"/>
    <xf numFmtId="0" fontId="23" fillId="0" borderId="37" xfId="22" applyFont="1" applyBorder="1" applyAlignment="1">
      <alignment horizontal="centerContinuous"/>
    </xf>
    <xf numFmtId="0" fontId="23" fillId="0" borderId="37" xfId="22" applyFont="1" applyBorder="1"/>
    <xf numFmtId="0" fontId="23" fillId="0" borderId="36" xfId="22" applyFont="1" applyBorder="1"/>
    <xf numFmtId="0" fontId="27" fillId="0" borderId="35" xfId="22" applyNumberFormat="1" applyFont="1" applyFill="1" applyBorder="1" applyAlignment="1" applyProtection="1">
      <alignment horizontal="centerContinuous"/>
    </xf>
    <xf numFmtId="176" fontId="28" fillId="0" borderId="0" xfId="22" applyNumberFormat="1" applyFont="1" applyFill="1" applyBorder="1" applyAlignment="1" applyProtection="1">
      <alignment horizontal="centerContinuous"/>
    </xf>
    <xf numFmtId="0" fontId="27" fillId="0" borderId="0" xfId="22" applyNumberFormat="1" applyFont="1" applyFill="1" applyBorder="1" applyAlignment="1" applyProtection="1">
      <alignment horizontal="centerContinuous"/>
    </xf>
    <xf numFmtId="0" fontId="21" fillId="0" borderId="0" xfId="22" applyNumberFormat="1" applyFont="1" applyFill="1" applyBorder="1" applyAlignment="1" applyProtection="1">
      <alignment horizontal="centerContinuous"/>
    </xf>
    <xf numFmtId="0" fontId="22" fillId="0" borderId="0" xfId="22" applyFont="1" applyAlignment="1">
      <alignment horizontal="right"/>
    </xf>
    <xf numFmtId="0" fontId="21" fillId="0" borderId="0" xfId="22" applyFont="1" applyBorder="1"/>
    <xf numFmtId="0" fontId="22" fillId="0" borderId="0" xfId="22" applyFont="1" applyBorder="1"/>
    <xf numFmtId="0" fontId="29" fillId="0" borderId="34" xfId="22" applyNumberFormat="1" applyFont="1" applyFill="1" applyBorder="1" applyAlignment="1" applyProtection="1"/>
    <xf numFmtId="0" fontId="21" fillId="0" borderId="33" xfId="22" applyNumberFormat="1" applyFont="1" applyFill="1" applyBorder="1" applyAlignment="1" applyProtection="1">
      <alignment horizontal="centerContinuous"/>
    </xf>
    <xf numFmtId="0" fontId="23" fillId="0" borderId="32" xfId="22" applyNumberFormat="1" applyFont="1" applyFill="1" applyBorder="1" applyAlignment="1" applyProtection="1">
      <alignment horizontal="centerContinuous"/>
    </xf>
    <xf numFmtId="0" fontId="21" fillId="0" borderId="32" xfId="22" applyBorder="1"/>
    <xf numFmtId="0" fontId="21" fillId="0" borderId="32" xfId="22" applyNumberFormat="1" applyFont="1" applyFill="1" applyBorder="1" applyAlignment="1" applyProtection="1">
      <alignment horizontal="centerContinuous"/>
    </xf>
    <xf numFmtId="0" fontId="22" fillId="0" borderId="32" xfId="22" applyFont="1" applyBorder="1" applyAlignment="1">
      <alignment horizontal="right"/>
    </xf>
    <xf numFmtId="0" fontId="21" fillId="0" borderId="32" xfId="22" applyFont="1" applyBorder="1"/>
    <xf numFmtId="0" fontId="22" fillId="0" borderId="32" xfId="22" applyFont="1" applyBorder="1"/>
    <xf numFmtId="0" fontId="21" fillId="0" borderId="31" xfId="22" applyBorder="1"/>
    <xf numFmtId="0" fontId="22" fillId="0" borderId="0" xfId="22" applyFont="1" applyBorder="1" applyAlignment="1"/>
    <xf numFmtId="0" fontId="22" fillId="0" borderId="0" xfId="22" applyFont="1" applyBorder="1" applyAlignment="1">
      <alignment horizontal="right"/>
    </xf>
    <xf numFmtId="169" fontId="23" fillId="0" borderId="37" xfId="22" applyNumberFormat="1" applyFont="1" applyFill="1" applyBorder="1" applyAlignment="1" applyProtection="1"/>
    <xf numFmtId="0" fontId="21" fillId="9" borderId="37" xfId="22" applyNumberFormat="1" applyFont="1" applyFill="1" applyBorder="1" applyAlignment="1" applyProtection="1"/>
    <xf numFmtId="0" fontId="22" fillId="9" borderId="36" xfId="22" applyNumberFormat="1" applyFont="1" applyFill="1" applyBorder="1" applyAlignment="1" applyProtection="1"/>
    <xf numFmtId="0" fontId="21" fillId="0" borderId="38" xfId="22" applyNumberFormat="1" applyFont="1" applyFill="1" applyBorder="1" applyAlignment="1" applyProtection="1">
      <alignment horizontal="centerContinuous"/>
    </xf>
    <xf numFmtId="176" fontId="23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>
      <alignment horizontal="centerContinuous"/>
    </xf>
    <xf numFmtId="176" fontId="23" fillId="0" borderId="0" xfId="22" applyNumberFormat="1" applyFont="1" applyFill="1" applyBorder="1" applyAlignment="1" applyProtection="1">
      <alignment horizontal="centerContinuous"/>
    </xf>
    <xf numFmtId="169" fontId="23" fillId="0" borderId="0" xfId="22" applyNumberFormat="1" applyFont="1" applyFill="1" applyAlignment="1" applyProtection="1"/>
    <xf numFmtId="0" fontId="21" fillId="9" borderId="0" xfId="22" applyNumberFormat="1" applyFont="1" applyFill="1" applyBorder="1" applyAlignment="1" applyProtection="1"/>
    <xf numFmtId="0" fontId="21" fillId="9" borderId="0" xfId="22" applyNumberFormat="1" applyFont="1" applyFill="1" applyAlignment="1" applyProtection="1"/>
    <xf numFmtId="0" fontId="23" fillId="9" borderId="34" xfId="22" applyNumberFormat="1" applyFont="1" applyFill="1" applyBorder="1" applyAlignment="1" applyProtection="1"/>
    <xf numFmtId="176" fontId="22" fillId="0" borderId="37" xfId="22" applyNumberFormat="1" applyFont="1" applyFill="1" applyBorder="1" applyAlignment="1" applyProtection="1">
      <alignment horizontal="centerContinuous"/>
    </xf>
    <xf numFmtId="176" fontId="22" fillId="0" borderId="0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Alignment="1" applyProtection="1"/>
    <xf numFmtId="0" fontId="22" fillId="0" borderId="34" xfId="22" applyNumberFormat="1" applyFont="1" applyFill="1" applyBorder="1" applyAlignment="1" applyProtection="1"/>
    <xf numFmtId="0" fontId="21" fillId="0" borderId="35" xfId="22" applyBorder="1"/>
    <xf numFmtId="176" fontId="21" fillId="0" borderId="0" xfId="22" applyNumberFormat="1" applyFont="1" applyFill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left"/>
    </xf>
    <xf numFmtId="176" fontId="22" fillId="0" borderId="0" xfId="22" applyNumberFormat="1" applyFont="1" applyFill="1" applyAlignment="1" applyProtection="1">
      <alignment horizontal="left"/>
    </xf>
    <xf numFmtId="0" fontId="21" fillId="0" borderId="3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/>
    <xf numFmtId="176" fontId="22" fillId="0" borderId="38" xfId="22" applyNumberFormat="1" applyFont="1" applyFill="1" applyBorder="1" applyAlignment="1" applyProtection="1">
      <alignment horizontal="centerContinuous"/>
    </xf>
    <xf numFmtId="0" fontId="22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/>
    </xf>
    <xf numFmtId="180" fontId="22" fillId="0" borderId="37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>
      <alignment horizontal="right"/>
    </xf>
    <xf numFmtId="0" fontId="22" fillId="0" borderId="0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left"/>
    </xf>
    <xf numFmtId="0" fontId="23" fillId="0" borderId="32" xfId="22" applyNumberFormat="1" applyFont="1" applyFill="1" applyBorder="1" applyAlignment="1" applyProtection="1">
      <alignment horizontal="left"/>
    </xf>
    <xf numFmtId="0" fontId="22" fillId="0" borderId="32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 vertical="center"/>
    </xf>
    <xf numFmtId="177" fontId="22" fillId="0" borderId="37" xfId="22" applyNumberFormat="1" applyFont="1" applyFill="1" applyBorder="1" applyAlignment="1" applyProtection="1">
      <alignment horizontal="right"/>
    </xf>
    <xf numFmtId="0" fontId="22" fillId="0" borderId="36" xfId="22" applyNumberFormat="1" applyFont="1" applyFill="1" applyBorder="1" applyAlignment="1" applyProtection="1">
      <alignment horizontal="left" vertical="center"/>
    </xf>
    <xf numFmtId="176" fontId="22" fillId="0" borderId="5" xfId="22" applyNumberFormat="1" applyFont="1" applyFill="1" applyBorder="1" applyAlignment="1" applyProtection="1">
      <alignment horizontal="centerContinuous"/>
    </xf>
    <xf numFmtId="0" fontId="23" fillId="0" borderId="34" xfId="22" applyNumberFormat="1" applyFont="1" applyFill="1" applyBorder="1" applyAlignment="1" applyProtection="1">
      <alignment horizontal="left" vertical="center"/>
    </xf>
    <xf numFmtId="176" fontId="22" fillId="0" borderId="0" xfId="22" applyNumberFormat="1" applyFont="1" applyFill="1" applyAlignment="1" applyProtection="1">
      <alignment horizontal="centerContinuous"/>
    </xf>
    <xf numFmtId="0" fontId="22" fillId="0" borderId="5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/>
    </xf>
    <xf numFmtId="0" fontId="23" fillId="0" borderId="34" xfId="22" applyNumberFormat="1" applyFont="1" applyFill="1" applyBorder="1" applyAlignment="1" applyProtection="1"/>
    <xf numFmtId="0" fontId="21" fillId="0" borderId="5" xfId="22" applyBorder="1"/>
    <xf numFmtId="0" fontId="22" fillId="0" borderId="36" xfId="22" applyNumberFormat="1" applyFont="1" applyFill="1" applyBorder="1" applyAlignment="1" applyProtection="1"/>
    <xf numFmtId="0" fontId="23" fillId="0" borderId="0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/>
    <xf numFmtId="0" fontId="22" fillId="0" borderId="0" xfId="22" applyNumberFormat="1" applyFont="1" applyFill="1" applyAlignment="1" applyProtection="1">
      <alignment horizontal="centerContinuous"/>
    </xf>
    <xf numFmtId="0" fontId="22" fillId="0" borderId="34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right"/>
    </xf>
    <xf numFmtId="0" fontId="23" fillId="0" borderId="34" xfId="22" applyNumberFormat="1" applyFont="1" applyFill="1" applyBorder="1" applyAlignment="1" applyProtection="1">
      <alignment horizontal="left"/>
    </xf>
    <xf numFmtId="0" fontId="21" fillId="0" borderId="5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right"/>
    </xf>
    <xf numFmtId="179" fontId="22" fillId="0" borderId="32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Alignment="1" applyProtection="1"/>
    <xf numFmtId="177" fontId="22" fillId="0" borderId="5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Border="1" applyAlignment="1" applyProtection="1">
      <alignment horizontal="right" vertical="justify"/>
    </xf>
    <xf numFmtId="178" fontId="22" fillId="0" borderId="32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 vertical="justify"/>
    </xf>
    <xf numFmtId="0" fontId="22" fillId="0" borderId="0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Border="1" applyAlignment="1" applyProtection="1">
      <alignment horizontal="centerContinuous"/>
    </xf>
    <xf numFmtId="176" fontId="22" fillId="0" borderId="32" xfId="22" applyNumberFormat="1" applyFont="1" applyFill="1" applyBorder="1" applyAlignment="1" applyProtection="1">
      <alignment horizontal="left"/>
    </xf>
    <xf numFmtId="178" fontId="22" fillId="0" borderId="0" xfId="22" applyNumberFormat="1" applyFont="1" applyFill="1" applyAlignment="1" applyProtection="1">
      <alignment horizontal="left"/>
    </xf>
    <xf numFmtId="177" fontId="22" fillId="0" borderId="37" xfId="22" applyNumberFormat="1" applyFont="1" applyFill="1" applyBorder="1" applyAlignment="1" applyProtection="1">
      <alignment horizontal="centerContinuous"/>
    </xf>
    <xf numFmtId="0" fontId="30" fillId="0" borderId="0" xfId="22" applyNumberFormat="1" applyFont="1" applyFill="1" applyAlignment="1" applyProtection="1">
      <alignment horizontal="left"/>
    </xf>
    <xf numFmtId="0" fontId="21" fillId="0" borderId="0" xfId="22" applyNumberFormat="1" applyFont="1" applyFill="1" applyAlignment="1" applyProtection="1">
      <alignment horizontal="left"/>
    </xf>
    <xf numFmtId="0" fontId="22" fillId="0" borderId="0" xfId="22" applyNumberFormat="1" applyFont="1" applyFill="1" applyAlignment="1" applyProtection="1">
      <alignment horizontal="right" vertical="justify"/>
    </xf>
    <xf numFmtId="176" fontId="22" fillId="0" borderId="5" xfId="22" applyNumberFormat="1" applyFont="1" applyFill="1" applyBorder="1" applyAlignment="1" applyProtection="1">
      <alignment horizontal="left"/>
    </xf>
    <xf numFmtId="0" fontId="21" fillId="0" borderId="6" xfId="22" applyBorder="1"/>
    <xf numFmtId="0" fontId="22" fillId="0" borderId="5" xfId="22" applyNumberFormat="1" applyFont="1" applyFill="1" applyBorder="1" applyAlignment="1" applyProtection="1">
      <alignment horizontal="centerContinuous"/>
    </xf>
    <xf numFmtId="0" fontId="25" fillId="0" borderId="4" xfId="22" applyNumberFormat="1" applyFont="1" applyFill="1" applyBorder="1" applyAlignment="1" applyProtection="1">
      <alignment horizontal="centerContinuous" vertical="justify"/>
    </xf>
    <xf numFmtId="0" fontId="2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justify"/>
    </xf>
    <xf numFmtId="0" fontId="21" fillId="0" borderId="33" xfId="22" applyBorder="1"/>
    <xf numFmtId="0" fontId="22" fillId="0" borderId="32" xfId="22" applyNumberFormat="1" applyFont="1" applyFill="1" applyBorder="1" applyAlignment="1" applyProtection="1"/>
    <xf numFmtId="0" fontId="30" fillId="0" borderId="32" xfId="22" applyNumberFormat="1" applyFont="1" applyFill="1" applyBorder="1" applyAlignment="1" applyProtection="1"/>
    <xf numFmtId="0" fontId="22" fillId="0" borderId="31" xfId="22" applyNumberFormat="1" applyFont="1" applyFill="1" applyBorder="1" applyAlignment="1" applyProtection="1"/>
    <xf numFmtId="0" fontId="3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26" fillId="0" borderId="0" xfId="22" applyFont="1" applyFill="1" applyAlignment="1"/>
    <xf numFmtId="175" fontId="32" fillId="0" borderId="0" xfId="21" applyNumberFormat="1" applyFont="1" applyBorder="1" applyAlignment="1">
      <alignment horizontal="right" vertical="top"/>
    </xf>
    <xf numFmtId="0" fontId="33" fillId="0" borderId="0" xfId="22" applyFont="1" applyFill="1" applyBorder="1" applyAlignment="1">
      <alignment horizontal="center" vertical="top"/>
    </xf>
    <xf numFmtId="0" fontId="33" fillId="0" borderId="0" xfId="22" applyFont="1" applyBorder="1" applyAlignment="1">
      <alignment horizontal="justify" vertical="justify"/>
    </xf>
    <xf numFmtId="174" fontId="0" fillId="0" borderId="0" xfId="20" applyNumberFormat="1" applyFont="1"/>
    <xf numFmtId="0" fontId="23" fillId="0" borderId="0" xfId="21" applyNumberFormat="1" applyFont="1" applyFill="1" applyAlignment="1" applyProtection="1">
      <alignment horizontal="centerContinuous"/>
    </xf>
    <xf numFmtId="171" fontId="22" fillId="0" borderId="0" xfId="21" applyNumberFormat="1" applyFont="1" applyFill="1" applyAlignment="1" applyProtection="1">
      <alignment horizontal="right"/>
    </xf>
    <xf numFmtId="0" fontId="34" fillId="0" borderId="0" xfId="21" applyNumberFormat="1" applyFont="1" applyAlignment="1">
      <alignment horizontal="right"/>
    </xf>
    <xf numFmtId="0" fontId="23" fillId="0" borderId="0" xfId="22" applyFont="1" applyAlignment="1">
      <alignment horizontal="right"/>
    </xf>
    <xf numFmtId="171" fontId="35" fillId="0" borderId="0" xfId="21" applyNumberFormat="1" applyFont="1" applyFill="1" applyAlignment="1" applyProtection="1">
      <alignment horizontal="right"/>
    </xf>
    <xf numFmtId="173" fontId="35" fillId="0" borderId="0" xfId="21" applyNumberFormat="1" applyFont="1" applyFill="1" applyAlignment="1" applyProtection="1">
      <alignment horizontal="right"/>
    </xf>
    <xf numFmtId="172" fontId="35" fillId="0" borderId="0" xfId="21" applyNumberFormat="1" applyFont="1" applyFill="1" applyAlignment="1" applyProtection="1">
      <alignment horizontal="right"/>
    </xf>
    <xf numFmtId="0" fontId="35" fillId="0" borderId="0" xfId="22" applyNumberFormat="1" applyFont="1" applyFill="1" applyAlignment="1" applyProtection="1">
      <alignment horizontal="center"/>
    </xf>
    <xf numFmtId="0" fontId="35" fillId="0" borderId="0" xfId="22" applyNumberFormat="1" applyFont="1" applyFill="1" applyAlignment="1" applyProtection="1">
      <alignment vertical="justify"/>
    </xf>
    <xf numFmtId="0" fontId="36" fillId="0" borderId="0" xfId="22" applyNumberFormat="1" applyFont="1" applyFill="1" applyAlignment="1">
      <alignment horizontal="center"/>
    </xf>
    <xf numFmtId="171" fontId="23" fillId="0" borderId="0" xfId="21" applyNumberFormat="1" applyFont="1" applyFill="1" applyAlignment="1" applyProtection="1">
      <alignment horizontal="centerContinuous"/>
    </xf>
    <xf numFmtId="0" fontId="23" fillId="0" borderId="0" xfId="22" applyFont="1" applyFill="1" applyAlignment="1">
      <alignment horizontal="center"/>
    </xf>
    <xf numFmtId="0" fontId="23" fillId="0" borderId="0" xfId="22" applyFont="1" applyFill="1" applyBorder="1" applyAlignment="1">
      <alignment horizontal="center"/>
    </xf>
    <xf numFmtId="171" fontId="35" fillId="0" borderId="0" xfId="21" applyNumberFormat="1" applyFont="1" applyFill="1" applyAlignment="1" applyProtection="1">
      <alignment horizontal="right" vertical="center"/>
    </xf>
    <xf numFmtId="170" fontId="35" fillId="0" borderId="0" xfId="21" applyNumberFormat="1" applyFont="1" applyFill="1" applyAlignment="1" applyProtection="1">
      <alignment horizontal="right" vertical="center"/>
    </xf>
    <xf numFmtId="0" fontId="35" fillId="0" borderId="0" xfId="22" applyNumberFormat="1" applyFont="1" applyFill="1" applyAlignment="1" applyProtection="1">
      <alignment horizontal="center" vertical="center"/>
    </xf>
    <xf numFmtId="0" fontId="35" fillId="0" borderId="0" xfId="22" applyNumberFormat="1" applyFont="1" applyFill="1" applyAlignment="1" applyProtection="1">
      <alignment vertical="center"/>
    </xf>
    <xf numFmtId="0" fontId="37" fillId="0" borderId="0" xfId="22" applyNumberFormat="1" applyFont="1" applyFill="1" applyAlignment="1" applyProtection="1">
      <alignment horizontal="left" vertical="center"/>
    </xf>
    <xf numFmtId="169" fontId="23" fillId="0" borderId="40" xfId="22" applyNumberFormat="1" applyFont="1" applyFill="1" applyBorder="1" applyAlignment="1" applyProtection="1">
      <alignment horizontal="center"/>
    </xf>
    <xf numFmtId="169" fontId="23" fillId="0" borderId="39" xfId="22" applyNumberFormat="1" applyFont="1" applyFill="1" applyBorder="1" applyAlignment="1" applyProtection="1">
      <alignment horizontal="center"/>
    </xf>
    <xf numFmtId="168" fontId="23" fillId="0" borderId="4" xfId="22" applyNumberFormat="1" applyFont="1" applyFill="1" applyBorder="1" applyAlignment="1" applyProtection="1">
      <alignment horizontal="center"/>
    </xf>
    <xf numFmtId="0" fontId="23" fillId="0" borderId="4" xfId="22" applyNumberFormat="1" applyFont="1" applyFill="1" applyBorder="1" applyAlignment="1" applyProtection="1">
      <alignment horizontal="center"/>
    </xf>
    <xf numFmtId="0" fontId="23" fillId="0" borderId="39" xfId="22" applyNumberFormat="1" applyFont="1" applyFill="1" applyBorder="1" applyAlignment="1" applyProtection="1">
      <alignment horizontal="center"/>
    </xf>
    <xf numFmtId="0" fontId="22" fillId="0" borderId="0" xfId="22" applyNumberFormat="1" applyFont="1" applyFill="1" applyAlignment="1" applyProtection="1">
      <alignment horizontal="center"/>
    </xf>
    <xf numFmtId="0" fontId="38" fillId="0" borderId="0" xfId="22" applyFont="1" applyFill="1" applyAlignment="1"/>
    <xf numFmtId="0" fontId="39" fillId="8" borderId="0" xfId="22" applyFont="1" applyFill="1" applyBorder="1" applyAlignment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25" fillId="0" borderId="0" xfId="22" applyNumberFormat="1" applyFont="1" applyFill="1" applyAlignment="1" applyProtection="1">
      <alignment horizontal="left"/>
    </xf>
    <xf numFmtId="0" fontId="40" fillId="0" borderId="0" xfId="22" applyFont="1" applyFill="1" applyAlignment="1">
      <alignment horizontal="center"/>
    </xf>
    <xf numFmtId="0" fontId="22" fillId="0" borderId="0" xfId="22" applyFont="1" applyFill="1" applyAlignment="1">
      <alignment horizontal="center"/>
    </xf>
    <xf numFmtId="0" fontId="41" fillId="0" borderId="0" xfId="22" applyFont="1" applyFill="1" applyAlignment="1">
      <alignment horizontal="center"/>
    </xf>
    <xf numFmtId="0" fontId="25" fillId="0" borderId="37" xfId="22" applyFont="1" applyBorder="1" applyAlignment="1">
      <alignment horizontal="justify" vertical="justify"/>
    </xf>
    <xf numFmtId="0" fontId="32" fillId="0" borderId="36" xfId="22" applyFont="1" applyFill="1" applyBorder="1" applyAlignment="1">
      <alignment horizontal="centerContinuous" vertical="justify"/>
    </xf>
    <xf numFmtId="0" fontId="25" fillId="0" borderId="0" xfId="22" applyFont="1" applyFill="1" applyAlignment="1">
      <alignment horizontal="centerContinuous"/>
    </xf>
    <xf numFmtId="0" fontId="22" fillId="0" borderId="0" xfId="22" applyFont="1" applyFill="1" applyAlignment="1">
      <alignment horizontal="right" vertical="justify"/>
    </xf>
    <xf numFmtId="0" fontId="22" fillId="0" borderId="0" xfId="22" applyNumberFormat="1" applyFont="1" applyFill="1" applyAlignment="1" applyProtection="1">
      <alignment horizontal="centerContinuous" vertical="justify"/>
    </xf>
    <xf numFmtId="0" fontId="35" fillId="0" borderId="34" xfId="22" applyNumberFormat="1" applyFont="1" applyFill="1" applyBorder="1" applyAlignment="1" applyProtection="1">
      <alignment horizontal="centerContinuous" vertical="justify"/>
    </xf>
    <xf numFmtId="0" fontId="23" fillId="0" borderId="0" xfId="21" applyNumberFormat="1" applyFont="1" applyFill="1" applyAlignment="1" applyProtection="1">
      <alignment horizontal="left" vertical="top"/>
    </xf>
    <xf numFmtId="0" fontId="40" fillId="0" borderId="0" xfId="22" applyNumberFormat="1" applyFont="1" applyFill="1" applyAlignment="1" applyProtection="1">
      <alignment horizontal="centerContinuous" vertical="justify"/>
    </xf>
    <xf numFmtId="0" fontId="33" fillId="0" borderId="34" xfId="22" applyNumberFormat="1" applyFont="1" applyFill="1" applyBorder="1" applyAlignment="1" applyProtection="1">
      <alignment horizontal="centerContinuous" vertical="justify"/>
    </xf>
    <xf numFmtId="0" fontId="22" fillId="0" borderId="0" xfId="22" applyNumberFormat="1" applyFont="1" applyFill="1" applyAlignment="1" applyProtection="1">
      <alignment horizontal="left" vertical="top"/>
    </xf>
    <xf numFmtId="0" fontId="25" fillId="0" borderId="0" xfId="22" applyNumberFormat="1" applyFont="1" applyFill="1" applyAlignment="1" applyProtection="1">
      <alignment horizontal="left" vertical="top"/>
    </xf>
    <xf numFmtId="0" fontId="26" fillId="0" borderId="31" xfId="22" applyFont="1" applyFill="1" applyBorder="1" applyAlignment="1">
      <alignment horizontal="centerContinuous" vertical="justify"/>
    </xf>
    <xf numFmtId="0" fontId="14" fillId="0" borderId="56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43" fontId="14" fillId="0" borderId="76" xfId="1" applyFont="1" applyBorder="1" applyAlignment="1">
      <alignment vertical="top"/>
    </xf>
    <xf numFmtId="43" fontId="14" fillId="0" borderId="77" xfId="1" applyFont="1" applyBorder="1" applyAlignment="1">
      <alignment horizontal="center" vertical="center"/>
    </xf>
    <xf numFmtId="43" fontId="14" fillId="0" borderId="56" xfId="1" applyFont="1" applyBorder="1" applyAlignment="1">
      <alignment vertical="top"/>
    </xf>
    <xf numFmtId="43" fontId="14" fillId="0" borderId="57" xfId="1" applyFont="1" applyBorder="1" applyAlignment="1">
      <alignment horizontal="center" vertical="center"/>
    </xf>
    <xf numFmtId="43" fontId="14" fillId="0" borderId="57" xfId="1" applyFont="1" applyBorder="1" applyAlignment="1">
      <alignment vertical="top"/>
    </xf>
    <xf numFmtId="182" fontId="14" fillId="0" borderId="76" xfId="1" applyNumberFormat="1" applyFont="1" applyBorder="1" applyAlignment="1">
      <alignment vertical="top"/>
    </xf>
    <xf numFmtId="182" fontId="14" fillId="0" borderId="56" xfId="1" applyNumberFormat="1" applyFont="1" applyBorder="1" applyAlignment="1">
      <alignment vertical="top"/>
    </xf>
    <xf numFmtId="182" fontId="14" fillId="0" borderId="79" xfId="1" applyNumberFormat="1" applyFont="1" applyBorder="1" applyAlignment="1">
      <alignment vertical="top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9" fillId="0" borderId="4" xfId="22" applyFont="1" applyFill="1" applyBorder="1" applyAlignment="1">
      <alignment horizontal="center" wrapText="1"/>
    </xf>
    <xf numFmtId="0" fontId="22" fillId="0" borderId="5" xfId="22" applyFont="1" applyFill="1" applyBorder="1" applyAlignment="1">
      <alignment horizontal="center" wrapText="1"/>
    </xf>
    <xf numFmtId="0" fontId="22" fillId="0" borderId="6" xfId="22" applyFont="1" applyFill="1" applyBorder="1" applyAlignment="1">
      <alignment horizontal="center" wrapText="1"/>
    </xf>
    <xf numFmtId="0" fontId="26" fillId="0" borderId="0" xfId="22" applyFont="1" applyFill="1" applyAlignment="1">
      <alignment horizontal="center"/>
    </xf>
    <xf numFmtId="0" fontId="22" fillId="0" borderId="32" xfId="22" applyNumberFormat="1" applyFont="1" applyFill="1" applyBorder="1" applyAlignment="1" applyProtection="1">
      <alignment horizontal="left" vertical="justify"/>
    </xf>
    <xf numFmtId="0" fontId="15" fillId="0" borderId="0" xfId="0" applyFont="1" applyBorder="1" applyAlignment="1">
      <alignment vertical="center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647696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57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2678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111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80117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165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7557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219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4996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80" zoomScaleNormal="80" workbookViewId="0">
      <selection activeCell="A13" sqref="A13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7" t="s">
        <v>205</v>
      </c>
      <c r="B3" s="328"/>
      <c r="C3" s="328"/>
      <c r="D3" s="328"/>
      <c r="E3" s="328"/>
      <c r="F3" s="328"/>
      <c r="G3" s="328"/>
      <c r="H3" s="329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+A6</f>
        <v>5C9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0" t="str">
        <f>+PRESUTO!C12</f>
        <v>5C9</v>
      </c>
      <c r="B6" s="331"/>
      <c r="C6" s="332"/>
      <c r="D6" s="9" t="str">
        <f>+PRESUTO!D12</f>
        <v xml:space="preserve">   MONTAJE BANCO DE TRANSFORMACIÓN: TRANSFORMADOR 230/138 1F 60/80/100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28.5" customHeight="1" thickBot="1" x14ac:dyDescent="0.3">
      <c r="A8" s="20"/>
      <c r="B8" s="23"/>
      <c r="C8" s="341" t="str">
        <f>CONCATENATE("Costo Paramétrico de ",A3)</f>
        <v>Costo Paramétrico de MONTAJE BANCO DE TRANSFORMACIÓN DE 230/138 KV, 230/138 KV, 1F</v>
      </c>
      <c r="D8" s="23"/>
      <c r="E8" s="24"/>
      <c r="F8" s="23"/>
      <c r="G8" s="23"/>
      <c r="H8" s="68"/>
    </row>
    <row r="9" spans="1:8" ht="15.75" thickBot="1" x14ac:dyDescent="0.3">
      <c r="A9" s="20"/>
      <c r="B9" s="23"/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6.5" thickTop="1" thickBot="1" x14ac:dyDescent="0.3">
      <c r="A11" s="1"/>
      <c r="B11" s="2"/>
      <c r="C11" s="2" t="s">
        <v>31</v>
      </c>
      <c r="D11" s="2" t="s">
        <v>51</v>
      </c>
      <c r="E11" s="2" t="s">
        <v>52</v>
      </c>
      <c r="F11" s="2" t="s">
        <v>53</v>
      </c>
      <c r="G11" s="2" t="s">
        <v>54</v>
      </c>
      <c r="H11" s="3" t="s">
        <v>55</v>
      </c>
    </row>
    <row r="12" spans="1:8" ht="32.25" customHeight="1" thickTop="1" x14ac:dyDescent="0.25">
      <c r="A12" s="94"/>
      <c r="B12" s="13" t="s">
        <v>50</v>
      </c>
      <c r="C12" s="33" t="str">
        <f>+C13</f>
        <v>5C9</v>
      </c>
      <c r="D12" s="33" t="str">
        <f>+D13</f>
        <v xml:space="preserve">   MONTAJE BANCO DE TRANSFORMACIÓN: TRANSFORMADOR 230/138 1F 60/80/100</v>
      </c>
      <c r="E12" s="14"/>
      <c r="F12" s="13"/>
      <c r="G12" s="13"/>
      <c r="H12" s="40"/>
    </row>
    <row r="13" spans="1:8" ht="39.75" customHeight="1" x14ac:dyDescent="0.25">
      <c r="A13" s="95"/>
      <c r="B13" s="15"/>
      <c r="C13" s="15" t="s">
        <v>235</v>
      </c>
      <c r="D13" s="16" t="s">
        <v>236</v>
      </c>
      <c r="E13" s="17" t="s">
        <v>12</v>
      </c>
      <c r="F13" s="18">
        <v>4</v>
      </c>
      <c r="G13" s="18">
        <v>1172680.96</v>
      </c>
      <c r="H13" s="21">
        <v>4690723.84</v>
      </c>
    </row>
    <row r="14" spans="1:8" ht="24.75" customHeight="1" x14ac:dyDescent="0.25">
      <c r="A14" s="95"/>
      <c r="B14" s="15"/>
      <c r="C14" s="15"/>
      <c r="D14" s="16"/>
      <c r="E14" s="17"/>
      <c r="F14" s="18"/>
      <c r="G14" s="19"/>
      <c r="H14" s="22"/>
    </row>
    <row r="15" spans="1:8" ht="24.75" customHeight="1" x14ac:dyDescent="0.25">
      <c r="A15" s="95"/>
      <c r="B15" s="15"/>
      <c r="C15" s="15"/>
      <c r="D15" s="16"/>
      <c r="E15" s="17"/>
      <c r="F15" s="18"/>
      <c r="G15" s="19"/>
      <c r="H15" s="22"/>
    </row>
    <row r="16" spans="1:8" ht="24.75" customHeight="1" x14ac:dyDescent="0.25">
      <c r="A16" s="95"/>
      <c r="B16" s="15"/>
      <c r="C16" s="15"/>
      <c r="D16" s="16"/>
      <c r="E16" s="17"/>
      <c r="F16" s="18"/>
      <c r="G16" s="19"/>
      <c r="H16" s="22"/>
    </row>
    <row r="17" spans="1:8" ht="24.75" customHeight="1" x14ac:dyDescent="0.25">
      <c r="A17" s="95"/>
      <c r="B17" s="15"/>
      <c r="C17" s="15"/>
      <c r="D17" s="16"/>
      <c r="E17" s="17"/>
      <c r="F17" s="18"/>
      <c r="G17" s="19"/>
      <c r="H17" s="22"/>
    </row>
    <row r="18" spans="1:8" ht="24.75" customHeight="1" x14ac:dyDescent="0.25">
      <c r="A18" s="95"/>
      <c r="B18" s="15"/>
      <c r="C18" s="15"/>
      <c r="D18" s="16"/>
      <c r="E18" s="17"/>
      <c r="F18" s="18"/>
      <c r="G18" s="19"/>
      <c r="H18" s="22"/>
    </row>
    <row r="19" spans="1:8" ht="24.75" customHeight="1" x14ac:dyDescent="0.25">
      <c r="A19" s="95"/>
      <c r="B19" s="15"/>
      <c r="C19" s="15"/>
      <c r="D19" s="16"/>
      <c r="E19" s="17"/>
      <c r="F19" s="18"/>
      <c r="G19" s="19"/>
      <c r="H19" s="22"/>
    </row>
    <row r="20" spans="1:8" ht="24.75" customHeight="1" x14ac:dyDescent="0.25">
      <c r="A20" s="95"/>
      <c r="B20" s="15"/>
      <c r="C20" s="15"/>
      <c r="D20" s="16"/>
      <c r="E20" s="17"/>
      <c r="F20" s="18"/>
      <c r="G20" s="19"/>
      <c r="H20" s="22"/>
    </row>
    <row r="21" spans="1:8" ht="24.75" customHeight="1" x14ac:dyDescent="0.25">
      <c r="A21" s="95"/>
      <c r="B21" s="15"/>
      <c r="C21" s="15"/>
      <c r="D21" s="16"/>
      <c r="E21" s="17"/>
      <c r="F21" s="18"/>
      <c r="G21" s="19"/>
      <c r="H21" s="22"/>
    </row>
    <row r="22" spans="1:8" ht="24.75" customHeight="1" x14ac:dyDescent="0.25">
      <c r="A22" s="95"/>
      <c r="B22" s="15"/>
      <c r="C22" s="15"/>
      <c r="D22" s="16"/>
      <c r="E22" s="17"/>
      <c r="F22" s="18"/>
      <c r="G22" s="19"/>
      <c r="H22" s="22"/>
    </row>
    <row r="23" spans="1:8" ht="24.75" customHeight="1" x14ac:dyDescent="0.25">
      <c r="A23" s="95"/>
      <c r="B23" s="15"/>
      <c r="C23" s="15"/>
      <c r="D23" s="16"/>
      <c r="E23" s="17"/>
      <c r="F23" s="18"/>
      <c r="G23" s="19"/>
      <c r="H23" s="22"/>
    </row>
    <row r="24" spans="1:8" ht="17.25" customHeight="1" x14ac:dyDescent="0.25">
      <c r="A24" s="96"/>
      <c r="B24" s="15"/>
      <c r="C24" s="15"/>
      <c r="D24" s="16"/>
      <c r="E24" s="17"/>
      <c r="F24" s="18"/>
      <c r="G24" s="19"/>
      <c r="H24" s="22"/>
    </row>
    <row r="25" spans="1:8" ht="15.75" thickBot="1" x14ac:dyDescent="0.3">
      <c r="A25" s="20"/>
      <c r="B25" s="23"/>
      <c r="C25" s="23"/>
      <c r="D25" s="23"/>
      <c r="E25" s="24"/>
      <c r="F25" s="23"/>
      <c r="G25" s="8" t="s">
        <v>56</v>
      </c>
      <c r="H25" s="25">
        <f>SUM(H13:H24)</f>
        <v>4690723.84</v>
      </c>
    </row>
    <row r="26" spans="1:8" ht="15.75" thickBot="1" x14ac:dyDescent="0.3">
      <c r="A26" s="20"/>
      <c r="B26" s="23"/>
      <c r="C26" s="23"/>
      <c r="D26" s="23"/>
      <c r="E26" s="24"/>
      <c r="F26" s="23"/>
      <c r="G26" s="26" t="s">
        <v>38</v>
      </c>
      <c r="H26" s="90">
        <f>+AJUSTE!M40</f>
        <v>100</v>
      </c>
    </row>
    <row r="27" spans="1:8" ht="15.75" thickBot="1" x14ac:dyDescent="0.3">
      <c r="A27" s="27"/>
      <c r="B27" s="28"/>
      <c r="C27" s="28"/>
      <c r="D27" s="28"/>
      <c r="E27" s="29"/>
      <c r="F27" s="30"/>
      <c r="G27" s="31" t="s">
        <v>57</v>
      </c>
      <c r="H27" s="32">
        <f>ROUND(+H25*H26/100,2)</f>
        <v>4690723.84</v>
      </c>
    </row>
    <row r="28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topLeftCell="D8" zoomScale="80" zoomScaleNormal="80" workbookViewId="0">
      <selection activeCell="N41" sqref="N41"/>
    </sheetView>
  </sheetViews>
  <sheetFormatPr baseColWidth="10" defaultRowHeight="15" x14ac:dyDescent="0.25"/>
  <cols>
    <col min="1" max="1" width="16.42578125" customWidth="1"/>
    <col min="2" max="2" width="8.140625" style="5" customWidth="1"/>
    <col min="3" max="3" width="34.5703125" customWidth="1"/>
    <col min="4" max="4" width="8.42578125" style="5" customWidth="1"/>
    <col min="5" max="5" width="15.42578125" customWidth="1"/>
    <col min="6" max="6" width="11.7109375" customWidth="1"/>
    <col min="7" max="7" width="14.285156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4"/>
      <c r="B1" s="65"/>
      <c r="C1" s="66"/>
      <c r="D1" s="65"/>
      <c r="E1" s="66"/>
      <c r="F1" s="66"/>
      <c r="G1" s="66"/>
      <c r="H1" s="66"/>
      <c r="I1" s="66"/>
      <c r="J1" s="66"/>
      <c r="K1" s="66"/>
      <c r="L1" s="66"/>
      <c r="M1" s="67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68"/>
    </row>
    <row r="3" spans="1:13" ht="51.75" customHeight="1" thickBot="1" x14ac:dyDescent="0.3">
      <c r="A3" s="327" t="str">
        <f>+PRESUTO!A3</f>
        <v>MONTAJE BANCO DE TRANSFORMACIÓN DE 230/138 KV, 230/138 KV, 1F</v>
      </c>
      <c r="B3" s="328"/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9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68"/>
    </row>
    <row r="5" spans="1:13" ht="15.75" thickBot="1" x14ac:dyDescent="0.3">
      <c r="A5" s="20" t="str">
        <f>+PRESUTO!A5</f>
        <v>5C9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68"/>
    </row>
    <row r="6" spans="1:13" ht="19.5" thickBot="1" x14ac:dyDescent="0.35">
      <c r="A6" s="73" t="str">
        <f>+PRESUTO!C12</f>
        <v>5C9</v>
      </c>
      <c r="B6" s="9" t="str">
        <f>+PRESUTO!D12</f>
        <v xml:space="preserve">   MONTAJE BANCO DE TRANSFORMACIÓN: TRANSFORMADOR 230/138 1F 60/80/100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69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68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68"/>
    </row>
    <row r="9" spans="1:13" ht="21.75" thickBot="1" x14ac:dyDescent="0.4">
      <c r="A9" s="74" t="s">
        <v>172</v>
      </c>
      <c r="B9" s="70"/>
      <c r="C9" s="23"/>
      <c r="D9" s="24"/>
      <c r="E9" s="23"/>
      <c r="F9" s="23"/>
      <c r="G9" s="23"/>
      <c r="H9" s="23"/>
      <c r="I9" s="23"/>
      <c r="J9" s="23"/>
      <c r="K9" s="23"/>
      <c r="L9" s="41" t="s">
        <v>61</v>
      </c>
      <c r="M9" s="71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2"/>
    </row>
    <row r="11" spans="1:13" ht="46.5" thickTop="1" thickBot="1" x14ac:dyDescent="0.3">
      <c r="A11" s="1" t="s">
        <v>31</v>
      </c>
      <c r="B11" s="2" t="s">
        <v>32</v>
      </c>
      <c r="C11" s="2" t="s">
        <v>33</v>
      </c>
      <c r="D11" s="2" t="s">
        <v>34</v>
      </c>
      <c r="E11" s="2" t="s">
        <v>35</v>
      </c>
      <c r="F11" s="2" t="s">
        <v>58</v>
      </c>
      <c r="G11" s="2" t="s">
        <v>59</v>
      </c>
      <c r="H11" s="2" t="s">
        <v>60</v>
      </c>
      <c r="I11" s="2"/>
      <c r="J11" s="42" t="s">
        <v>36</v>
      </c>
      <c r="K11" s="42" t="s">
        <v>37</v>
      </c>
      <c r="L11" s="42" t="s">
        <v>38</v>
      </c>
      <c r="M11" s="43" t="s">
        <v>39</v>
      </c>
    </row>
    <row r="12" spans="1:13" ht="15.75" thickTop="1" x14ac:dyDescent="0.25">
      <c r="A12" s="75" t="s">
        <v>40</v>
      </c>
      <c r="B12" s="75" t="s">
        <v>3</v>
      </c>
      <c r="C12" s="76" t="s">
        <v>41</v>
      </c>
      <c r="D12" s="77"/>
      <c r="E12" s="84"/>
      <c r="F12" s="85"/>
      <c r="G12" s="85"/>
      <c r="H12" s="80"/>
      <c r="I12" s="80"/>
      <c r="J12" s="79"/>
      <c r="K12" s="79"/>
      <c r="L12" s="79"/>
      <c r="M12" s="81"/>
    </row>
    <row r="13" spans="1:13" x14ac:dyDescent="0.25">
      <c r="A13" s="82" t="s">
        <v>2</v>
      </c>
      <c r="B13" s="78" t="s">
        <v>3</v>
      </c>
      <c r="C13" s="83" t="s">
        <v>4</v>
      </c>
      <c r="D13" s="78" t="s">
        <v>1</v>
      </c>
      <c r="E13" s="84">
        <v>19605.504000000001</v>
      </c>
      <c r="F13" s="85">
        <v>0.94</v>
      </c>
      <c r="G13" s="85">
        <v>18429.169999999998</v>
      </c>
      <c r="H13" s="80">
        <v>0.48430000000000001</v>
      </c>
      <c r="I13" s="80"/>
      <c r="J13" s="80">
        <v>1</v>
      </c>
      <c r="K13" s="34">
        <v>1</v>
      </c>
      <c r="L13" s="80">
        <f>+K13*J13</f>
        <v>1</v>
      </c>
      <c r="M13" s="86">
        <f>+L13*H13</f>
        <v>0.48430000000000001</v>
      </c>
    </row>
    <row r="14" spans="1:13" x14ac:dyDescent="0.25">
      <c r="A14" s="82" t="s">
        <v>5</v>
      </c>
      <c r="B14" s="78" t="s">
        <v>3</v>
      </c>
      <c r="C14" s="83" t="s">
        <v>6</v>
      </c>
      <c r="D14" s="78" t="s">
        <v>1</v>
      </c>
      <c r="E14" s="84">
        <v>23981.759999999998</v>
      </c>
      <c r="F14" s="85">
        <v>0.88</v>
      </c>
      <c r="G14" s="85">
        <v>21103.95</v>
      </c>
      <c r="H14" s="80">
        <v>0.55459999999999998</v>
      </c>
      <c r="I14" s="80"/>
      <c r="J14" s="80">
        <v>1</v>
      </c>
      <c r="K14" s="34">
        <v>1</v>
      </c>
      <c r="L14" s="80">
        <f t="shared" ref="L14:L20" si="0">+K14*J14</f>
        <v>1</v>
      </c>
      <c r="M14" s="86">
        <f t="shared" ref="M14:M20" si="1">+L14*H14</f>
        <v>0.55459999999999998</v>
      </c>
    </row>
    <row r="15" spans="1:13" ht="15" customHeight="1" x14ac:dyDescent="0.25">
      <c r="A15" s="82" t="s">
        <v>7</v>
      </c>
      <c r="B15" s="78" t="s">
        <v>3</v>
      </c>
      <c r="C15" s="83" t="s">
        <v>8</v>
      </c>
      <c r="D15" s="78" t="s">
        <v>1</v>
      </c>
      <c r="E15" s="84">
        <v>852.6</v>
      </c>
      <c r="F15" s="85">
        <v>3.6</v>
      </c>
      <c r="G15" s="85">
        <v>3069.36</v>
      </c>
      <c r="H15" s="80">
        <v>8.0699999999999994E-2</v>
      </c>
      <c r="I15" s="80"/>
      <c r="J15" s="80">
        <v>1</v>
      </c>
      <c r="K15" s="34">
        <v>1</v>
      </c>
      <c r="L15" s="80">
        <f t="shared" si="0"/>
        <v>1</v>
      </c>
      <c r="M15" s="86">
        <f t="shared" si="1"/>
        <v>8.0699999999999994E-2</v>
      </c>
    </row>
    <row r="16" spans="1:13" ht="15" customHeight="1" x14ac:dyDescent="0.25">
      <c r="A16" s="87" t="s">
        <v>42</v>
      </c>
      <c r="B16" s="35" t="s">
        <v>3</v>
      </c>
      <c r="C16" s="36" t="s">
        <v>41</v>
      </c>
      <c r="D16" s="35"/>
      <c r="E16" s="37"/>
      <c r="F16" s="38"/>
      <c r="G16" s="38">
        <v>42602.48</v>
      </c>
      <c r="H16" s="39">
        <v>1.1194999999999999</v>
      </c>
      <c r="I16" s="80"/>
      <c r="J16" s="80"/>
      <c r="K16" s="39"/>
      <c r="L16" s="39"/>
      <c r="M16" s="88">
        <f>SUM(M13:M15)</f>
        <v>1.1195999999999999</v>
      </c>
    </row>
    <row r="17" spans="1:13" x14ac:dyDescent="0.25">
      <c r="A17" s="75" t="s">
        <v>206</v>
      </c>
      <c r="B17" s="75" t="s">
        <v>207</v>
      </c>
      <c r="C17" s="76" t="s">
        <v>208</v>
      </c>
      <c r="D17" s="77"/>
      <c r="E17" s="84"/>
      <c r="F17" s="85"/>
      <c r="G17" s="85"/>
      <c r="H17" s="80"/>
      <c r="I17" s="80"/>
      <c r="J17" s="80"/>
      <c r="K17" s="118"/>
      <c r="L17" s="80"/>
      <c r="M17" s="86"/>
    </row>
    <row r="18" spans="1:13" ht="27" customHeight="1" x14ac:dyDescent="0.25">
      <c r="A18" s="82" t="s">
        <v>237</v>
      </c>
      <c r="B18" s="78" t="s">
        <v>207</v>
      </c>
      <c r="C18" s="83" t="s">
        <v>238</v>
      </c>
      <c r="D18" s="78" t="s">
        <v>12</v>
      </c>
      <c r="E18" s="84">
        <v>4</v>
      </c>
      <c r="F18" s="85">
        <v>916062</v>
      </c>
      <c r="G18" s="85">
        <v>3664248</v>
      </c>
      <c r="H18" s="80">
        <v>96.287599999999998</v>
      </c>
      <c r="I18" s="80"/>
      <c r="J18" s="80">
        <v>1</v>
      </c>
      <c r="K18" s="34">
        <v>1</v>
      </c>
      <c r="L18" s="80">
        <f t="shared" si="0"/>
        <v>1</v>
      </c>
      <c r="M18" s="86">
        <f>+L18*H18</f>
        <v>96.287599999999998</v>
      </c>
    </row>
    <row r="19" spans="1:13" ht="27" customHeight="1" x14ac:dyDescent="0.25">
      <c r="A19" s="87" t="s">
        <v>209</v>
      </c>
      <c r="B19" s="35" t="s">
        <v>207</v>
      </c>
      <c r="C19" s="36" t="s">
        <v>208</v>
      </c>
      <c r="D19" s="35"/>
      <c r="E19" s="37"/>
      <c r="F19" s="38"/>
      <c r="G19" s="38">
        <v>3664248</v>
      </c>
      <c r="H19" s="39">
        <v>96.287599999999998</v>
      </c>
      <c r="I19" s="80"/>
      <c r="J19" s="80"/>
      <c r="K19" s="39"/>
      <c r="L19" s="39"/>
      <c r="M19" s="88">
        <f>SUM(M18)</f>
        <v>96.287599999999998</v>
      </c>
    </row>
    <row r="20" spans="1:13" x14ac:dyDescent="0.25">
      <c r="A20" s="75" t="s">
        <v>43</v>
      </c>
      <c r="B20" s="75" t="s">
        <v>13</v>
      </c>
      <c r="C20" s="76" t="s">
        <v>44</v>
      </c>
      <c r="D20" s="77"/>
      <c r="E20" s="84"/>
      <c r="F20" s="85"/>
      <c r="G20" s="85"/>
      <c r="H20" s="80"/>
      <c r="I20" s="80"/>
      <c r="J20" s="80">
        <v>1</v>
      </c>
      <c r="K20" s="34">
        <v>1</v>
      </c>
      <c r="L20" s="80">
        <f t="shared" si="0"/>
        <v>1</v>
      </c>
      <c r="M20" s="86">
        <f t="shared" si="1"/>
        <v>0</v>
      </c>
    </row>
    <row r="21" spans="1:13" ht="15" customHeight="1" x14ac:dyDescent="0.25">
      <c r="A21" s="82" t="s">
        <v>21</v>
      </c>
      <c r="B21" s="78" t="s">
        <v>13</v>
      </c>
      <c r="C21" s="83" t="s">
        <v>22</v>
      </c>
      <c r="D21" s="78" t="s">
        <v>23</v>
      </c>
      <c r="E21" s="84">
        <v>0.03</v>
      </c>
      <c r="F21" s="85">
        <v>57986.400000000001</v>
      </c>
      <c r="G21" s="85">
        <v>1739.59</v>
      </c>
      <c r="H21" s="80">
        <v>4.5699999999999998E-2</v>
      </c>
      <c r="I21" s="80"/>
      <c r="J21" s="80">
        <v>1</v>
      </c>
      <c r="K21" s="34">
        <v>1</v>
      </c>
      <c r="L21" s="80">
        <f t="shared" ref="L21:L38" si="2">+K21*J21</f>
        <v>1</v>
      </c>
      <c r="M21" s="86">
        <f t="shared" ref="M21:M38" si="3">+L21*H21</f>
        <v>4.5699999999999998E-2</v>
      </c>
    </row>
    <row r="22" spans="1:13" ht="27" customHeight="1" x14ac:dyDescent="0.25">
      <c r="A22" s="82" t="s">
        <v>24</v>
      </c>
      <c r="B22" s="78" t="s">
        <v>13</v>
      </c>
      <c r="C22" s="83" t="s">
        <v>25</v>
      </c>
      <c r="D22" s="78" t="s">
        <v>23</v>
      </c>
      <c r="E22" s="84">
        <v>0.04</v>
      </c>
      <c r="F22" s="85">
        <v>57986.400000000001</v>
      </c>
      <c r="G22" s="85">
        <v>2319.46</v>
      </c>
      <c r="H22" s="80">
        <v>6.0900000000000003E-2</v>
      </c>
      <c r="I22" s="80"/>
      <c r="J22" s="80">
        <v>1</v>
      </c>
      <c r="K22" s="34">
        <v>1</v>
      </c>
      <c r="L22" s="80">
        <f t="shared" si="2"/>
        <v>1</v>
      </c>
      <c r="M22" s="86">
        <f t="shared" si="3"/>
        <v>6.0900000000000003E-2</v>
      </c>
    </row>
    <row r="23" spans="1:13" ht="32.25" customHeight="1" x14ac:dyDescent="0.25">
      <c r="A23" s="82" t="s">
        <v>210</v>
      </c>
      <c r="B23" s="78" t="s">
        <v>13</v>
      </c>
      <c r="C23" s="83" t="s">
        <v>211</v>
      </c>
      <c r="D23" s="78" t="s">
        <v>14</v>
      </c>
      <c r="E23" s="84">
        <v>6</v>
      </c>
      <c r="F23" s="85">
        <v>21.28</v>
      </c>
      <c r="G23" s="85">
        <v>127.68</v>
      </c>
      <c r="H23" s="80">
        <v>3.3999999999999998E-3</v>
      </c>
      <c r="I23" s="80"/>
      <c r="J23" s="80">
        <v>1</v>
      </c>
      <c r="K23" s="34">
        <v>1</v>
      </c>
      <c r="L23" s="80">
        <f t="shared" si="2"/>
        <v>1</v>
      </c>
      <c r="M23" s="86">
        <f t="shared" si="3"/>
        <v>3.3999999999999998E-3</v>
      </c>
    </row>
    <row r="24" spans="1:13" ht="26.25" customHeight="1" x14ac:dyDescent="0.25">
      <c r="A24" s="82" t="s">
        <v>176</v>
      </c>
      <c r="B24" s="78" t="s">
        <v>13</v>
      </c>
      <c r="C24" s="83" t="s">
        <v>177</v>
      </c>
      <c r="D24" s="78" t="s">
        <v>14</v>
      </c>
      <c r="E24" s="84">
        <v>720</v>
      </c>
      <c r="F24" s="85">
        <v>24.3</v>
      </c>
      <c r="G24" s="85">
        <v>17496</v>
      </c>
      <c r="H24" s="80">
        <v>0.45979999999999999</v>
      </c>
      <c r="I24" s="80"/>
      <c r="J24" s="80">
        <v>1</v>
      </c>
      <c r="K24" s="34">
        <v>1</v>
      </c>
      <c r="L24" s="80">
        <f t="shared" si="2"/>
        <v>1</v>
      </c>
      <c r="M24" s="86">
        <f t="shared" si="3"/>
        <v>0.45979999999999999</v>
      </c>
    </row>
    <row r="25" spans="1:13" x14ac:dyDescent="0.25">
      <c r="A25" s="82" t="s">
        <v>15</v>
      </c>
      <c r="B25" s="78" t="s">
        <v>13</v>
      </c>
      <c r="C25" s="83" t="s">
        <v>16</v>
      </c>
      <c r="D25" s="78" t="s">
        <v>14</v>
      </c>
      <c r="E25" s="84">
        <v>30</v>
      </c>
      <c r="F25" s="85">
        <v>24.26</v>
      </c>
      <c r="G25" s="85">
        <v>727.8</v>
      </c>
      <c r="H25" s="80">
        <v>1.9099999999999999E-2</v>
      </c>
      <c r="I25" s="80"/>
      <c r="J25" s="80">
        <v>1</v>
      </c>
      <c r="K25" s="34">
        <v>1</v>
      </c>
      <c r="L25" s="80">
        <f t="shared" si="2"/>
        <v>1</v>
      </c>
      <c r="M25" s="86">
        <f t="shared" si="3"/>
        <v>1.9099999999999999E-2</v>
      </c>
    </row>
    <row r="26" spans="1:13" ht="15" customHeight="1" x14ac:dyDescent="0.25">
      <c r="A26" s="82" t="s">
        <v>17</v>
      </c>
      <c r="B26" s="78" t="s">
        <v>13</v>
      </c>
      <c r="C26" s="83" t="s">
        <v>18</v>
      </c>
      <c r="D26" s="78" t="s">
        <v>14</v>
      </c>
      <c r="E26" s="84">
        <v>66</v>
      </c>
      <c r="F26" s="85">
        <v>27.41</v>
      </c>
      <c r="G26" s="85">
        <v>1809.06</v>
      </c>
      <c r="H26" s="80">
        <v>4.7500000000000001E-2</v>
      </c>
      <c r="I26" s="80"/>
      <c r="J26" s="80">
        <v>1</v>
      </c>
      <c r="K26" s="34">
        <v>1</v>
      </c>
      <c r="L26" s="80">
        <f t="shared" si="2"/>
        <v>1</v>
      </c>
      <c r="M26" s="86">
        <f t="shared" si="3"/>
        <v>4.7500000000000001E-2</v>
      </c>
    </row>
    <row r="27" spans="1:13" x14ac:dyDescent="0.25">
      <c r="A27" s="82" t="s">
        <v>19</v>
      </c>
      <c r="B27" s="78" t="s">
        <v>13</v>
      </c>
      <c r="C27" s="83" t="s">
        <v>20</v>
      </c>
      <c r="D27" s="78" t="s">
        <v>14</v>
      </c>
      <c r="E27" s="84">
        <v>288</v>
      </c>
      <c r="F27" s="85">
        <v>24.26</v>
      </c>
      <c r="G27" s="85">
        <v>6986.88</v>
      </c>
      <c r="H27" s="80">
        <v>0.18360000000000001</v>
      </c>
      <c r="I27" s="80"/>
      <c r="J27" s="80">
        <v>1</v>
      </c>
      <c r="K27" s="34">
        <v>1</v>
      </c>
      <c r="L27" s="80">
        <f t="shared" si="2"/>
        <v>1</v>
      </c>
      <c r="M27" s="86">
        <f t="shared" si="3"/>
        <v>0.18360000000000001</v>
      </c>
    </row>
    <row r="28" spans="1:13" x14ac:dyDescent="0.25">
      <c r="A28" s="82" t="s">
        <v>178</v>
      </c>
      <c r="B28" s="78" t="s">
        <v>13</v>
      </c>
      <c r="C28" s="83" t="s">
        <v>179</v>
      </c>
      <c r="D28" s="78" t="s">
        <v>14</v>
      </c>
      <c r="E28" s="84">
        <v>480</v>
      </c>
      <c r="F28" s="85">
        <v>48.6</v>
      </c>
      <c r="G28" s="85">
        <v>23328</v>
      </c>
      <c r="H28" s="80">
        <v>0.61299999999999999</v>
      </c>
      <c r="I28" s="80"/>
      <c r="J28" s="80">
        <v>1</v>
      </c>
      <c r="K28" s="34">
        <v>1</v>
      </c>
      <c r="L28" s="80">
        <f t="shared" si="2"/>
        <v>1</v>
      </c>
      <c r="M28" s="86">
        <f t="shared" si="3"/>
        <v>0.61299999999999999</v>
      </c>
    </row>
    <row r="29" spans="1:13" ht="27" customHeight="1" x14ac:dyDescent="0.25">
      <c r="A29" s="82" t="s">
        <v>180</v>
      </c>
      <c r="B29" s="78" t="s">
        <v>13</v>
      </c>
      <c r="C29" s="83" t="s">
        <v>181</v>
      </c>
      <c r="D29" s="78" t="s">
        <v>14</v>
      </c>
      <c r="E29" s="84">
        <v>240</v>
      </c>
      <c r="F29" s="85">
        <v>71.510000000000005</v>
      </c>
      <c r="G29" s="85">
        <v>17162.400000000001</v>
      </c>
      <c r="H29" s="80">
        <v>0.45100000000000001</v>
      </c>
      <c r="I29" s="80"/>
      <c r="J29" s="80">
        <v>1</v>
      </c>
      <c r="K29" s="34">
        <v>1</v>
      </c>
      <c r="L29" s="80">
        <f t="shared" si="2"/>
        <v>1</v>
      </c>
      <c r="M29" s="86">
        <f t="shared" si="3"/>
        <v>0.45100000000000001</v>
      </c>
    </row>
    <row r="30" spans="1:13" ht="15" customHeight="1" x14ac:dyDescent="0.25">
      <c r="A30" s="87" t="s">
        <v>45</v>
      </c>
      <c r="B30" s="35" t="s">
        <v>13</v>
      </c>
      <c r="C30" s="36" t="s">
        <v>44</v>
      </c>
      <c r="D30" s="35"/>
      <c r="E30" s="37"/>
      <c r="F30" s="38"/>
      <c r="G30" s="38">
        <v>71696.87</v>
      </c>
      <c r="H30" s="39">
        <v>1.8839999999999999</v>
      </c>
      <c r="I30" s="80"/>
      <c r="J30" s="80"/>
      <c r="K30" s="39"/>
      <c r="L30" s="39"/>
      <c r="M30" s="88">
        <f>SUM(M20:M29)</f>
        <v>1.8839999999999999</v>
      </c>
    </row>
    <row r="31" spans="1:13" ht="15" customHeight="1" x14ac:dyDescent="0.25">
      <c r="A31" s="75" t="s">
        <v>46</v>
      </c>
      <c r="B31" s="75" t="s">
        <v>26</v>
      </c>
      <c r="C31" s="76" t="s">
        <v>47</v>
      </c>
      <c r="D31" s="77"/>
      <c r="E31" s="84"/>
      <c r="F31" s="85"/>
      <c r="G31" s="85"/>
      <c r="H31" s="80"/>
      <c r="I31" s="80"/>
      <c r="J31" s="80"/>
      <c r="K31" s="118"/>
      <c r="L31" s="80"/>
      <c r="M31" s="86"/>
    </row>
    <row r="32" spans="1:13" ht="15" customHeight="1" x14ac:dyDescent="0.25">
      <c r="A32" s="82" t="s">
        <v>212</v>
      </c>
      <c r="B32" s="78" t="s">
        <v>26</v>
      </c>
      <c r="C32" s="83" t="s">
        <v>213</v>
      </c>
      <c r="D32" s="78" t="s">
        <v>27</v>
      </c>
      <c r="E32" s="84">
        <v>48</v>
      </c>
      <c r="F32" s="85">
        <v>32.86</v>
      </c>
      <c r="G32" s="85">
        <v>1577.28</v>
      </c>
      <c r="H32" s="80">
        <v>4.1399999999999999E-2</v>
      </c>
      <c r="I32" s="80"/>
      <c r="J32" s="80">
        <v>1</v>
      </c>
      <c r="K32" s="34">
        <v>1</v>
      </c>
      <c r="L32" s="80">
        <f t="shared" si="2"/>
        <v>1</v>
      </c>
      <c r="M32" s="86">
        <f t="shared" si="3"/>
        <v>4.1399999999999999E-2</v>
      </c>
    </row>
    <row r="33" spans="1:13" ht="30.75" customHeight="1" x14ac:dyDescent="0.25">
      <c r="A33" s="82" t="s">
        <v>183</v>
      </c>
      <c r="B33" s="78" t="s">
        <v>26</v>
      </c>
      <c r="C33" s="83" t="s">
        <v>184</v>
      </c>
      <c r="D33" s="78" t="s">
        <v>27</v>
      </c>
      <c r="E33" s="84">
        <v>480</v>
      </c>
      <c r="F33" s="85">
        <v>11.23</v>
      </c>
      <c r="G33" s="85">
        <v>5390.4</v>
      </c>
      <c r="H33" s="80">
        <v>0.1416</v>
      </c>
      <c r="I33" s="80"/>
      <c r="J33" s="80">
        <v>1</v>
      </c>
      <c r="K33" s="34">
        <v>1</v>
      </c>
      <c r="L33" s="80">
        <f t="shared" si="2"/>
        <v>1</v>
      </c>
      <c r="M33" s="86">
        <f t="shared" si="3"/>
        <v>0.1416</v>
      </c>
    </row>
    <row r="34" spans="1:13" ht="15" customHeight="1" x14ac:dyDescent="0.25">
      <c r="A34" s="82" t="s">
        <v>28</v>
      </c>
      <c r="B34" s="78" t="s">
        <v>26</v>
      </c>
      <c r="C34" s="83" t="s">
        <v>29</v>
      </c>
      <c r="D34" s="78" t="s">
        <v>27</v>
      </c>
      <c r="E34" s="84">
        <v>240</v>
      </c>
      <c r="F34" s="85">
        <v>2.48</v>
      </c>
      <c r="G34" s="85">
        <v>595.20000000000005</v>
      </c>
      <c r="H34" s="80">
        <v>1.5599999999999999E-2</v>
      </c>
      <c r="I34" s="80"/>
      <c r="J34" s="80">
        <v>1</v>
      </c>
      <c r="K34" s="34">
        <v>1</v>
      </c>
      <c r="L34" s="80">
        <f t="shared" si="2"/>
        <v>1</v>
      </c>
      <c r="M34" s="86">
        <f t="shared" si="3"/>
        <v>1.5599999999999999E-2</v>
      </c>
    </row>
    <row r="35" spans="1:13" x14ac:dyDescent="0.25">
      <c r="A35" s="82" t="s">
        <v>214</v>
      </c>
      <c r="B35" s="78" t="s">
        <v>26</v>
      </c>
      <c r="C35" s="83" t="s">
        <v>215</v>
      </c>
      <c r="D35" s="78" t="s">
        <v>27</v>
      </c>
      <c r="E35" s="84">
        <v>2304</v>
      </c>
      <c r="F35" s="85">
        <v>8.34</v>
      </c>
      <c r="G35" s="85">
        <v>19215.36</v>
      </c>
      <c r="H35" s="80">
        <v>0.50490000000000002</v>
      </c>
      <c r="I35" s="80"/>
      <c r="J35" s="80">
        <v>1</v>
      </c>
      <c r="K35" s="34">
        <v>1</v>
      </c>
      <c r="L35" s="80">
        <f t="shared" si="2"/>
        <v>1</v>
      </c>
      <c r="M35" s="86">
        <f t="shared" si="3"/>
        <v>0.50490000000000002</v>
      </c>
    </row>
    <row r="36" spans="1:13" x14ac:dyDescent="0.25">
      <c r="A36" s="82" t="s">
        <v>216</v>
      </c>
      <c r="B36" s="78" t="s">
        <v>26</v>
      </c>
      <c r="C36" s="83" t="s">
        <v>217</v>
      </c>
      <c r="D36" s="78" t="s">
        <v>9</v>
      </c>
      <c r="E36" s="84">
        <v>2.4E-2</v>
      </c>
      <c r="F36" s="85">
        <v>311.39</v>
      </c>
      <c r="G36" s="85">
        <v>7.47</v>
      </c>
      <c r="H36" s="80">
        <v>2.0000000000000001E-4</v>
      </c>
      <c r="I36" s="80"/>
      <c r="J36" s="80">
        <v>1</v>
      </c>
      <c r="K36" s="34">
        <v>1</v>
      </c>
      <c r="L36" s="80">
        <f t="shared" si="2"/>
        <v>1</v>
      </c>
      <c r="M36" s="86">
        <f t="shared" si="3"/>
        <v>2.0000000000000001E-4</v>
      </c>
    </row>
    <row r="37" spans="1:13" x14ac:dyDescent="0.25">
      <c r="A37" s="82" t="s">
        <v>185</v>
      </c>
      <c r="B37" s="78" t="s">
        <v>26</v>
      </c>
      <c r="C37" s="83" t="s">
        <v>186</v>
      </c>
      <c r="D37" s="78" t="s">
        <v>9</v>
      </c>
      <c r="E37" s="84">
        <v>0.14879999999999999</v>
      </c>
      <c r="F37" s="85">
        <v>1182.31</v>
      </c>
      <c r="G37" s="85">
        <v>175.93</v>
      </c>
      <c r="H37" s="80">
        <v>4.5999999999999999E-3</v>
      </c>
      <c r="I37" s="80"/>
      <c r="J37" s="80">
        <v>1</v>
      </c>
      <c r="K37" s="34">
        <v>1</v>
      </c>
      <c r="L37" s="80">
        <f t="shared" si="2"/>
        <v>1</v>
      </c>
      <c r="M37" s="86">
        <f t="shared" si="3"/>
        <v>4.5999999999999999E-3</v>
      </c>
    </row>
    <row r="38" spans="1:13" ht="26.25" customHeight="1" x14ac:dyDescent="0.25">
      <c r="A38" s="82" t="s">
        <v>10</v>
      </c>
      <c r="B38" s="78" t="s">
        <v>26</v>
      </c>
      <c r="C38" s="83" t="s">
        <v>11</v>
      </c>
      <c r="D38" s="78" t="s">
        <v>9</v>
      </c>
      <c r="E38" s="84">
        <v>0.12</v>
      </c>
      <c r="F38" s="85">
        <v>140.13</v>
      </c>
      <c r="G38" s="85">
        <v>16.82</v>
      </c>
      <c r="H38" s="80">
        <v>4.0000000000000002E-4</v>
      </c>
      <c r="I38" s="80"/>
      <c r="J38" s="80">
        <v>1</v>
      </c>
      <c r="K38" s="34">
        <v>1</v>
      </c>
      <c r="L38" s="80">
        <f t="shared" si="2"/>
        <v>1</v>
      </c>
      <c r="M38" s="86">
        <f t="shared" si="3"/>
        <v>4.0000000000000002E-4</v>
      </c>
    </row>
    <row r="39" spans="1:13" ht="15.75" thickBot="1" x14ac:dyDescent="0.3">
      <c r="A39" s="82" t="s">
        <v>48</v>
      </c>
      <c r="B39" s="78" t="s">
        <v>26</v>
      </c>
      <c r="C39" s="83" t="s">
        <v>47</v>
      </c>
      <c r="D39" s="78"/>
      <c r="E39" s="84"/>
      <c r="F39" s="85"/>
      <c r="G39" s="85">
        <v>26978.46</v>
      </c>
      <c r="H39" s="80">
        <v>0.70889999999999997</v>
      </c>
      <c r="I39" s="80"/>
      <c r="J39" s="80"/>
      <c r="K39" s="39"/>
      <c r="L39" s="39"/>
      <c r="M39" s="88">
        <f>SUM(M32:M38)</f>
        <v>0.7087</v>
      </c>
    </row>
    <row r="40" spans="1:13" ht="25.5" customHeight="1" thickBot="1" x14ac:dyDescent="0.3">
      <c r="A40" s="111" t="s">
        <v>30</v>
      </c>
      <c r="B40" s="112" t="s">
        <v>26</v>
      </c>
      <c r="C40" s="113"/>
      <c r="D40" s="114"/>
      <c r="E40" s="115"/>
      <c r="F40" s="116"/>
      <c r="G40" s="116">
        <v>3805525.81</v>
      </c>
      <c r="H40" s="117">
        <v>100</v>
      </c>
      <c r="I40" s="117"/>
      <c r="J40" s="99" t="s">
        <v>49</v>
      </c>
      <c r="K40" s="100"/>
      <c r="L40" s="101"/>
      <c r="M40" s="89">
        <f>ROUND(M39+M30+M19+M16,2)</f>
        <v>100</v>
      </c>
    </row>
    <row r="41" spans="1:13" ht="15.75" thickTop="1" x14ac:dyDescent="0.25">
      <c r="A41" s="4"/>
      <c r="B41" s="6"/>
      <c r="C41" s="4"/>
      <c r="D41" s="6"/>
      <c r="E41" s="4"/>
      <c r="F41" s="4"/>
      <c r="G41" s="4"/>
      <c r="H41" s="7"/>
      <c r="I41" s="7"/>
      <c r="J41" s="4"/>
      <c r="K41" s="4"/>
      <c r="L41" s="4"/>
      <c r="M41" s="4"/>
    </row>
    <row r="42" spans="1:13" x14ac:dyDescent="0.25">
      <c r="A42" s="4"/>
      <c r="B42" s="6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4"/>
      <c r="B43" s="6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6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s="4"/>
      <c r="B45" s="6"/>
      <c r="C45" s="4"/>
      <c r="D45" s="6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5">
      <c r="A46" s="4"/>
      <c r="B46" s="6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4"/>
      <c r="B47" s="6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4"/>
      <c r="B48" s="6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4"/>
      <c r="B49" s="6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</row>
    <row r="51" spans="1:13" x14ac:dyDescent="0.25">
      <c r="A51" s="4"/>
      <c r="B51" s="6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4"/>
      <c r="B52" s="6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s="4"/>
      <c r="B53" s="6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4"/>
      <c r="B54" s="6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4"/>
      <c r="B55" s="6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4"/>
      <c r="B56" s="6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4"/>
      <c r="B57" s="6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4"/>
      <c r="B58" s="6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4"/>
      <c r="B59" s="6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4"/>
      <c r="B60" s="6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4"/>
      <c r="B61" s="6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A62" s="4"/>
      <c r="B62" s="6"/>
      <c r="C62" s="4"/>
      <c r="D62" s="6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s="4"/>
      <c r="B63" s="6"/>
      <c r="C63" s="4"/>
      <c r="D63" s="6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5">
      <c r="A64" s="4"/>
      <c r="B64" s="6"/>
      <c r="C64" s="4"/>
      <c r="D64" s="6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4"/>
      <c r="B65" s="6"/>
      <c r="C65" s="4"/>
      <c r="D65" s="6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4"/>
      <c r="B66" s="6"/>
      <c r="C66" s="4"/>
      <c r="D66" s="6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5">
      <c r="A67" s="4"/>
      <c r="B67" s="6"/>
      <c r="C67" s="4"/>
      <c r="D67" s="6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5">
      <c r="A68" s="4"/>
      <c r="B68" s="6"/>
      <c r="C68" s="4"/>
      <c r="D68" s="6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5">
      <c r="A79" s="4"/>
      <c r="B79" s="6"/>
      <c r="C79" s="4"/>
      <c r="D79" s="6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6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128" customWidth="1"/>
    <col min="2" max="2" width="38.140625" style="128" customWidth="1"/>
    <col min="3" max="3" width="7.5703125" style="128" customWidth="1"/>
    <col min="4" max="6" width="13.28515625" style="128" customWidth="1"/>
    <col min="7" max="256" width="9.140625" style="128" customWidth="1"/>
    <col min="257" max="16384" width="11.42578125" style="128"/>
  </cols>
  <sheetData>
    <row r="1" spans="1:6" ht="6" customHeight="1" x14ac:dyDescent="0.2">
      <c r="A1" s="316"/>
      <c r="B1" s="154"/>
      <c r="C1" s="153"/>
      <c r="D1" s="152"/>
      <c r="E1" s="151"/>
      <c r="F1" s="150"/>
    </row>
    <row r="2" spans="1:6" ht="14.1" customHeight="1" x14ac:dyDescent="0.2">
      <c r="A2" s="333" t="s">
        <v>62</v>
      </c>
      <c r="B2" s="334"/>
      <c r="C2" s="335"/>
      <c r="D2" s="127" t="s">
        <v>63</v>
      </c>
      <c r="E2" s="315" t="s">
        <v>64</v>
      </c>
      <c r="F2" s="146"/>
    </row>
    <row r="3" spans="1:6" ht="12.75" customHeight="1" x14ac:dyDescent="0.2">
      <c r="A3" s="333"/>
      <c r="B3" s="334"/>
      <c r="C3" s="335"/>
      <c r="D3" s="127" t="s">
        <v>65</v>
      </c>
      <c r="E3" s="311" t="s">
        <v>69</v>
      </c>
      <c r="F3" s="146"/>
    </row>
    <row r="4" spans="1:6" ht="12.75" customHeight="1" x14ac:dyDescent="0.2">
      <c r="A4" s="149" t="s">
        <v>66</v>
      </c>
      <c r="B4" s="148"/>
      <c r="C4" s="148"/>
      <c r="D4" s="127" t="s">
        <v>67</v>
      </c>
      <c r="E4" s="314" t="s">
        <v>68</v>
      </c>
      <c r="F4" s="146"/>
    </row>
    <row r="5" spans="1:6" ht="12.75" customHeight="1" x14ac:dyDescent="0.2">
      <c r="A5" s="313" t="s">
        <v>69</v>
      </c>
      <c r="B5" s="312"/>
      <c r="C5" s="148"/>
      <c r="D5" s="127" t="s">
        <v>70</v>
      </c>
      <c r="E5" s="311">
        <v>1</v>
      </c>
      <c r="F5" s="146"/>
    </row>
    <row r="6" spans="1:6" ht="12.75" customHeight="1" x14ac:dyDescent="0.2">
      <c r="A6" s="310" t="s">
        <v>69</v>
      </c>
      <c r="B6" s="309"/>
      <c r="C6" s="147"/>
      <c r="D6" s="308"/>
      <c r="E6" s="307"/>
      <c r="F6" s="146"/>
    </row>
    <row r="7" spans="1:6" ht="6" customHeight="1" x14ac:dyDescent="0.2">
      <c r="A7" s="306"/>
      <c r="B7" s="145"/>
      <c r="C7" s="144"/>
      <c r="D7" s="305"/>
      <c r="E7" s="143"/>
      <c r="F7" s="142"/>
    </row>
    <row r="8" spans="1:6" ht="6" customHeight="1" x14ac:dyDescent="0.2">
      <c r="A8" s="304"/>
      <c r="B8" s="303"/>
      <c r="C8" s="302"/>
      <c r="D8" s="141"/>
      <c r="E8" s="140"/>
      <c r="F8" s="134"/>
    </row>
    <row r="9" spans="1:6" ht="12.75" customHeight="1" x14ac:dyDescent="0.2">
      <c r="A9" s="301" t="s">
        <v>71</v>
      </c>
      <c r="D9" s="137"/>
      <c r="E9" s="137"/>
      <c r="F9" s="137"/>
    </row>
    <row r="10" spans="1:6" ht="17.25" customHeight="1" x14ac:dyDescent="0.2">
      <c r="A10" s="139" t="s">
        <v>221</v>
      </c>
      <c r="B10" s="300"/>
      <c r="C10" s="136"/>
      <c r="D10" s="137"/>
      <c r="E10" s="137"/>
      <c r="F10" s="137"/>
    </row>
    <row r="11" spans="1:6" ht="12.75" customHeight="1" x14ac:dyDescent="0.2">
      <c r="A11" s="139" t="s">
        <v>220</v>
      </c>
      <c r="B11" s="300"/>
      <c r="C11" s="136"/>
      <c r="D11" s="137"/>
      <c r="E11" s="137"/>
      <c r="F11" s="137"/>
    </row>
    <row r="12" spans="1:6" ht="12.75" customHeight="1" x14ac:dyDescent="0.2">
      <c r="A12" s="139" t="s">
        <v>69</v>
      </c>
      <c r="B12" s="300"/>
      <c r="C12" s="136"/>
      <c r="D12" s="137"/>
      <c r="E12" s="137"/>
      <c r="F12" s="137"/>
    </row>
    <row r="13" spans="1:6" ht="12.75" customHeight="1" x14ac:dyDescent="0.2">
      <c r="A13" s="299" t="s">
        <v>72</v>
      </c>
      <c r="B13" s="138"/>
      <c r="C13" s="138"/>
      <c r="D13" s="138"/>
      <c r="E13" s="138"/>
      <c r="F13" s="138"/>
    </row>
    <row r="14" spans="1:6" ht="6" customHeight="1" x14ac:dyDescent="0.2">
      <c r="E14" s="135"/>
    </row>
    <row r="15" spans="1:6" ht="12.75" customHeight="1" x14ac:dyDescent="0.2">
      <c r="A15" s="298" t="s">
        <v>235</v>
      </c>
      <c r="B15" s="190" t="s">
        <v>240</v>
      </c>
      <c r="C15" s="137"/>
      <c r="D15" s="137"/>
      <c r="E15" s="136"/>
      <c r="F15" s="297" t="s">
        <v>12</v>
      </c>
    </row>
    <row r="16" spans="1:6" ht="6" customHeight="1" x14ac:dyDescent="0.2">
      <c r="E16" s="135"/>
    </row>
    <row r="17" spans="1:6" ht="6" customHeight="1" x14ac:dyDescent="0.2">
      <c r="E17" s="135"/>
    </row>
    <row r="18" spans="1:6" ht="12.75" customHeight="1" x14ac:dyDescent="0.2">
      <c r="A18" s="296" t="s">
        <v>73</v>
      </c>
      <c r="B18" s="296" t="s">
        <v>33</v>
      </c>
      <c r="C18" s="295" t="s">
        <v>74</v>
      </c>
      <c r="D18" s="294" t="s">
        <v>35</v>
      </c>
      <c r="E18" s="293" t="s">
        <v>75</v>
      </c>
      <c r="F18" s="292" t="s">
        <v>76</v>
      </c>
    </row>
    <row r="19" spans="1:6" ht="6" customHeight="1" x14ac:dyDescent="0.2">
      <c r="A19" s="132"/>
      <c r="B19" s="132"/>
      <c r="C19" s="132"/>
      <c r="D19" s="132"/>
      <c r="E19" s="132"/>
      <c r="F19" s="132"/>
    </row>
    <row r="20" spans="1:6" ht="12.75" customHeight="1" x14ac:dyDescent="0.2">
      <c r="A20" s="134"/>
      <c r="B20" s="222" t="s">
        <v>85</v>
      </c>
      <c r="C20" s="286"/>
      <c r="D20" s="286"/>
      <c r="E20" s="286"/>
      <c r="F20" s="286"/>
    </row>
    <row r="21" spans="1:6" ht="8.25" customHeight="1" x14ac:dyDescent="0.2">
      <c r="A21" s="133"/>
      <c r="B21" s="133"/>
      <c r="C21" s="133"/>
      <c r="D21" s="133"/>
      <c r="E21" s="133"/>
      <c r="F21" s="133"/>
    </row>
    <row r="22" spans="1:6" ht="12.75" customHeight="1" x14ac:dyDescent="0.2">
      <c r="A22" s="291" t="s">
        <v>237</v>
      </c>
      <c r="B22" s="290" t="s">
        <v>238</v>
      </c>
      <c r="C22" s="289" t="s">
        <v>12</v>
      </c>
      <c r="D22" s="288">
        <v>1</v>
      </c>
      <c r="E22" s="287">
        <v>916062</v>
      </c>
      <c r="F22" s="287">
        <v>916062</v>
      </c>
    </row>
    <row r="23" spans="1:6" ht="409.6" hidden="1" customHeight="1" x14ac:dyDescent="0.2"/>
    <row r="24" spans="1:6" ht="11.25" customHeight="1" x14ac:dyDescent="0.2">
      <c r="B24" s="222" t="s">
        <v>86</v>
      </c>
      <c r="C24" s="286"/>
      <c r="D24" s="286"/>
      <c r="E24" s="285"/>
      <c r="F24" s="284">
        <v>916062</v>
      </c>
    </row>
    <row r="25" spans="1:6" ht="6.75" customHeight="1" x14ac:dyDescent="0.2">
      <c r="A25" s="133"/>
      <c r="B25" s="133"/>
      <c r="C25" s="133"/>
      <c r="D25" s="133"/>
      <c r="E25" s="132"/>
      <c r="F25" s="132"/>
    </row>
    <row r="26" spans="1:6" ht="0.2" customHeight="1" x14ac:dyDescent="0.2"/>
    <row r="27" spans="1:6" ht="12.75" customHeight="1" x14ac:dyDescent="0.2">
      <c r="A27" s="134"/>
      <c r="B27" s="222" t="s">
        <v>87</v>
      </c>
      <c r="C27" s="286"/>
      <c r="D27" s="286"/>
      <c r="E27" s="286"/>
      <c r="F27" s="286"/>
    </row>
    <row r="28" spans="1:6" ht="8.25" customHeight="1" x14ac:dyDescent="0.2">
      <c r="A28" s="133"/>
      <c r="B28" s="133"/>
      <c r="C28" s="133"/>
      <c r="D28" s="133"/>
      <c r="E28" s="133"/>
      <c r="F28" s="133"/>
    </row>
    <row r="29" spans="1:6" ht="12.75" customHeight="1" x14ac:dyDescent="0.2">
      <c r="A29" s="291" t="s">
        <v>180</v>
      </c>
      <c r="B29" s="290" t="s">
        <v>181</v>
      </c>
      <c r="C29" s="289" t="s">
        <v>14</v>
      </c>
      <c r="D29" s="288">
        <v>60</v>
      </c>
      <c r="E29" s="287">
        <v>71.510000000000005</v>
      </c>
      <c r="F29" s="287">
        <v>4290.6000000000004</v>
      </c>
    </row>
    <row r="30" spans="1:6" ht="409.6" hidden="1" customHeight="1" x14ac:dyDescent="0.2"/>
    <row r="31" spans="1:6" ht="12.75" customHeight="1" x14ac:dyDescent="0.2">
      <c r="A31" s="291" t="s">
        <v>178</v>
      </c>
      <c r="B31" s="290" t="s">
        <v>179</v>
      </c>
      <c r="C31" s="289" t="s">
        <v>14</v>
      </c>
      <c r="D31" s="288">
        <v>120</v>
      </c>
      <c r="E31" s="287">
        <v>48.6</v>
      </c>
      <c r="F31" s="287">
        <v>5832</v>
      </c>
    </row>
    <row r="32" spans="1:6" ht="409.6" hidden="1" customHeight="1" x14ac:dyDescent="0.2"/>
    <row r="33" spans="1:6" ht="12.75" customHeight="1" x14ac:dyDescent="0.2">
      <c r="A33" s="291" t="s">
        <v>176</v>
      </c>
      <c r="B33" s="290" t="s">
        <v>177</v>
      </c>
      <c r="C33" s="289" t="s">
        <v>14</v>
      </c>
      <c r="D33" s="288">
        <v>180</v>
      </c>
      <c r="E33" s="287">
        <v>24.3</v>
      </c>
      <c r="F33" s="287">
        <v>4374</v>
      </c>
    </row>
    <row r="34" spans="1:6" ht="409.6" hidden="1" customHeight="1" x14ac:dyDescent="0.2"/>
    <row r="35" spans="1:6" ht="11.25" customHeight="1" x14ac:dyDescent="0.2">
      <c r="B35" s="222" t="s">
        <v>88</v>
      </c>
      <c r="C35" s="286"/>
      <c r="D35" s="286"/>
      <c r="E35" s="285"/>
      <c r="F35" s="284">
        <v>14496.6</v>
      </c>
    </row>
    <row r="36" spans="1:6" ht="6.75" customHeight="1" x14ac:dyDescent="0.2">
      <c r="A36" s="133"/>
      <c r="B36" s="133"/>
      <c r="C36" s="133"/>
      <c r="D36" s="133"/>
      <c r="E36" s="132"/>
      <c r="F36" s="132"/>
    </row>
    <row r="37" spans="1:6" ht="0.2" customHeight="1" x14ac:dyDescent="0.2"/>
    <row r="38" spans="1:6" ht="12.75" customHeight="1" x14ac:dyDescent="0.2">
      <c r="A38" s="134"/>
      <c r="B38" s="222" t="s">
        <v>190</v>
      </c>
      <c r="C38" s="286"/>
      <c r="D38" s="286"/>
      <c r="E38" s="286"/>
      <c r="F38" s="286"/>
    </row>
    <row r="39" spans="1:6" ht="8.25" customHeight="1" x14ac:dyDescent="0.2">
      <c r="A39" s="133"/>
      <c r="B39" s="133"/>
      <c r="C39" s="133"/>
      <c r="D39" s="133"/>
      <c r="E39" s="133"/>
      <c r="F39" s="133"/>
    </row>
    <row r="40" spans="1:6" ht="12.75" customHeight="1" x14ac:dyDescent="0.2">
      <c r="A40" s="291" t="s">
        <v>24</v>
      </c>
      <c r="B40" s="290" t="s">
        <v>25</v>
      </c>
      <c r="C40" s="289" t="s">
        <v>23</v>
      </c>
      <c r="D40" s="288">
        <v>0.04</v>
      </c>
      <c r="E40" s="287">
        <v>14496.6</v>
      </c>
      <c r="F40" s="287">
        <v>579.86</v>
      </c>
    </row>
    <row r="41" spans="1:6" ht="409.6" hidden="1" customHeight="1" x14ac:dyDescent="0.2"/>
    <row r="42" spans="1:6" ht="12.75" customHeight="1" x14ac:dyDescent="0.2">
      <c r="A42" s="291" t="s">
        <v>21</v>
      </c>
      <c r="B42" s="290" t="s">
        <v>22</v>
      </c>
      <c r="C42" s="289" t="s">
        <v>23</v>
      </c>
      <c r="D42" s="288">
        <v>0.03</v>
      </c>
      <c r="E42" s="287">
        <v>14496.6</v>
      </c>
      <c r="F42" s="287">
        <v>434.9</v>
      </c>
    </row>
    <row r="43" spans="1:6" ht="409.6" hidden="1" customHeight="1" x14ac:dyDescent="0.2"/>
    <row r="44" spans="1:6" ht="11.25" customHeight="1" x14ac:dyDescent="0.2">
      <c r="B44" s="222" t="s">
        <v>189</v>
      </c>
      <c r="C44" s="286"/>
      <c r="D44" s="286"/>
      <c r="E44" s="285"/>
      <c r="F44" s="284">
        <v>1014.76</v>
      </c>
    </row>
    <row r="45" spans="1:6" ht="6.75" customHeight="1" x14ac:dyDescent="0.2">
      <c r="A45" s="133"/>
      <c r="B45" s="133"/>
      <c r="C45" s="133"/>
      <c r="D45" s="133"/>
      <c r="E45" s="132"/>
      <c r="F45" s="132"/>
    </row>
    <row r="46" spans="1:6" ht="0.2" customHeight="1" x14ac:dyDescent="0.2"/>
    <row r="47" spans="1:6" ht="12.75" customHeight="1" x14ac:dyDescent="0.2">
      <c r="A47" s="134"/>
      <c r="B47" s="222" t="s">
        <v>188</v>
      </c>
      <c r="C47" s="286"/>
      <c r="D47" s="286"/>
      <c r="E47" s="286"/>
      <c r="F47" s="286"/>
    </row>
    <row r="48" spans="1:6" ht="8.25" customHeight="1" x14ac:dyDescent="0.2">
      <c r="A48" s="133"/>
      <c r="B48" s="133"/>
      <c r="C48" s="133"/>
      <c r="D48" s="133"/>
      <c r="E48" s="133"/>
      <c r="F48" s="133"/>
    </row>
    <row r="49" spans="1:6" ht="12.75" customHeight="1" x14ac:dyDescent="0.2">
      <c r="A49" s="291" t="s">
        <v>192</v>
      </c>
      <c r="B49" s="290" t="s">
        <v>191</v>
      </c>
      <c r="C49" s="289" t="s">
        <v>27</v>
      </c>
      <c r="D49" s="288">
        <v>120</v>
      </c>
      <c r="E49" s="287">
        <v>51.9</v>
      </c>
      <c r="F49" s="287">
        <v>6228</v>
      </c>
    </row>
    <row r="50" spans="1:6" ht="12.75" customHeight="1" x14ac:dyDescent="0.2">
      <c r="B50" s="290" t="s">
        <v>0</v>
      </c>
    </row>
    <row r="51" spans="1:6" ht="409.6" hidden="1" customHeight="1" x14ac:dyDescent="0.2"/>
    <row r="52" spans="1:6" ht="12.75" customHeight="1" x14ac:dyDescent="0.2">
      <c r="A52" s="291" t="s">
        <v>89</v>
      </c>
      <c r="B52" s="290" t="s">
        <v>29</v>
      </c>
      <c r="C52" s="289" t="s">
        <v>27</v>
      </c>
      <c r="D52" s="288">
        <v>60</v>
      </c>
      <c r="E52" s="287">
        <v>47.64</v>
      </c>
      <c r="F52" s="287">
        <v>2858.4</v>
      </c>
    </row>
    <row r="53" spans="1:6" ht="409.6" hidden="1" customHeight="1" x14ac:dyDescent="0.2"/>
    <row r="54" spans="1:6" ht="12.75" customHeight="1" x14ac:dyDescent="0.2">
      <c r="A54" s="291" t="s">
        <v>219</v>
      </c>
      <c r="B54" s="290" t="s">
        <v>215</v>
      </c>
      <c r="C54" s="289" t="s">
        <v>27</v>
      </c>
      <c r="D54" s="288">
        <v>576</v>
      </c>
      <c r="E54" s="287">
        <v>16.760000000000002</v>
      </c>
      <c r="F54" s="287">
        <v>9653.76</v>
      </c>
    </row>
    <row r="55" spans="1:6" ht="409.6" hidden="1" customHeight="1" x14ac:dyDescent="0.2"/>
    <row r="56" spans="1:6" ht="12.75" customHeight="1" x14ac:dyDescent="0.2">
      <c r="A56" s="291" t="s">
        <v>218</v>
      </c>
      <c r="B56" s="290" t="s">
        <v>213</v>
      </c>
      <c r="C56" s="289" t="s">
        <v>27</v>
      </c>
      <c r="D56" s="288">
        <v>12</v>
      </c>
      <c r="E56" s="287">
        <v>89.29</v>
      </c>
      <c r="F56" s="287">
        <v>1071.48</v>
      </c>
    </row>
    <row r="57" spans="1:6" ht="409.6" hidden="1" customHeight="1" x14ac:dyDescent="0.2"/>
    <row r="58" spans="1:6" ht="11.25" customHeight="1" x14ac:dyDescent="0.2">
      <c r="B58" s="222" t="s">
        <v>187</v>
      </c>
      <c r="C58" s="286"/>
      <c r="D58" s="286"/>
      <c r="E58" s="285"/>
      <c r="F58" s="284">
        <v>19811.64</v>
      </c>
    </row>
    <row r="59" spans="1:6" ht="6.75" customHeight="1" x14ac:dyDescent="0.2">
      <c r="A59" s="133"/>
      <c r="B59" s="133"/>
      <c r="C59" s="133"/>
      <c r="D59" s="133"/>
      <c r="E59" s="132"/>
      <c r="F59" s="132"/>
    </row>
    <row r="60" spans="1:6" ht="0.2" customHeight="1" x14ac:dyDescent="0.2"/>
    <row r="61" spans="1:6" ht="11.25" customHeight="1" x14ac:dyDescent="0.2">
      <c r="A61" s="283"/>
      <c r="B61" s="282" t="s">
        <v>77</v>
      </c>
      <c r="C61" s="281"/>
      <c r="D61" s="280"/>
      <c r="E61" s="279" t="s">
        <v>69</v>
      </c>
      <c r="F61" s="278">
        <v>951385</v>
      </c>
    </row>
    <row r="62" spans="1:6" ht="409.6" hidden="1" customHeight="1" x14ac:dyDescent="0.2"/>
    <row r="63" spans="1:6" ht="11.25" customHeight="1" x14ac:dyDescent="0.2">
      <c r="A63" s="283"/>
      <c r="B63" s="282" t="s">
        <v>78</v>
      </c>
      <c r="C63" s="281"/>
      <c r="D63" s="280"/>
      <c r="E63" s="279">
        <v>13</v>
      </c>
      <c r="F63" s="278">
        <v>123680.05</v>
      </c>
    </row>
    <row r="64" spans="1:6" ht="409.6" hidden="1" customHeight="1" x14ac:dyDescent="0.2"/>
    <row r="65" spans="1:6" ht="11.25" customHeight="1" x14ac:dyDescent="0.2">
      <c r="A65" s="283"/>
      <c r="B65" s="282" t="s">
        <v>79</v>
      </c>
      <c r="C65" s="281"/>
      <c r="D65" s="280"/>
      <c r="E65" s="279" t="s">
        <v>69</v>
      </c>
      <c r="F65" s="278">
        <v>1075065.05</v>
      </c>
    </row>
    <row r="66" spans="1:6" ht="409.6" hidden="1" customHeight="1" x14ac:dyDescent="0.2"/>
    <row r="67" spans="1:6" ht="11.25" customHeight="1" x14ac:dyDescent="0.2">
      <c r="A67" s="283"/>
      <c r="B67" s="282" t="s">
        <v>80</v>
      </c>
      <c r="C67" s="281"/>
      <c r="D67" s="280"/>
      <c r="E67" s="279">
        <v>1</v>
      </c>
      <c r="F67" s="278">
        <v>10750.65</v>
      </c>
    </row>
    <row r="68" spans="1:6" ht="409.6" hidden="1" customHeight="1" x14ac:dyDescent="0.2"/>
    <row r="69" spans="1:6" ht="11.25" customHeight="1" x14ac:dyDescent="0.2">
      <c r="A69" s="283"/>
      <c r="B69" s="282" t="s">
        <v>79</v>
      </c>
      <c r="C69" s="281"/>
      <c r="D69" s="280"/>
      <c r="E69" s="279" t="s">
        <v>69</v>
      </c>
      <c r="F69" s="278">
        <v>1085815.7</v>
      </c>
    </row>
    <row r="70" spans="1:6" ht="409.6" hidden="1" customHeight="1" x14ac:dyDescent="0.2"/>
    <row r="71" spans="1:6" ht="11.25" customHeight="1" x14ac:dyDescent="0.2">
      <c r="A71" s="283"/>
      <c r="B71" s="282" t="s">
        <v>81</v>
      </c>
      <c r="C71" s="281"/>
      <c r="D71" s="280"/>
      <c r="E71" s="279">
        <v>8</v>
      </c>
      <c r="F71" s="278">
        <v>86865.26</v>
      </c>
    </row>
    <row r="72" spans="1:6" ht="409.6" hidden="1" customHeight="1" x14ac:dyDescent="0.2"/>
    <row r="73" spans="1:6" ht="12" customHeight="1" x14ac:dyDescent="0.2">
      <c r="C73" s="277" t="s">
        <v>82</v>
      </c>
      <c r="E73" s="276"/>
      <c r="F73" s="275">
        <v>1172680.96</v>
      </c>
    </row>
    <row r="74" spans="1:6" ht="12.75" customHeight="1" x14ac:dyDescent="0.2">
      <c r="A74" s="131" t="s">
        <v>239</v>
      </c>
      <c r="B74" s="130"/>
      <c r="C74" s="130"/>
      <c r="D74" s="274"/>
      <c r="E74" s="130"/>
      <c r="F74" s="130"/>
    </row>
    <row r="75" spans="1:6" ht="6" customHeight="1" x14ac:dyDescent="0.25">
      <c r="F75" s="273"/>
    </row>
    <row r="76" spans="1:6" ht="85.15" customHeight="1" x14ac:dyDescent="0.2"/>
    <row r="77" spans="1:6" ht="6" customHeight="1" x14ac:dyDescent="0.2">
      <c r="A77" s="271"/>
      <c r="B77" s="272"/>
      <c r="C77" s="271"/>
      <c r="D77" s="270"/>
    </row>
    <row r="78" spans="1:6" ht="39" customHeight="1" x14ac:dyDescent="0.2">
      <c r="A78" s="336" t="s">
        <v>83</v>
      </c>
      <c r="B78" s="337"/>
      <c r="C78" s="129"/>
      <c r="D78" s="336" t="s">
        <v>84</v>
      </c>
      <c r="E78" s="337"/>
      <c r="F78" s="338"/>
    </row>
  </sheetData>
  <mergeCells count="3">
    <mergeCell ref="A2:C3"/>
    <mergeCell ref="A78:B78"/>
    <mergeCell ref="D78:F78"/>
  </mergeCells>
  <printOptions horizontalCentered="1" verticalCentered="1" headings="1"/>
  <pageMargins left="0.39370078740157483" right="0.39370078740157483" top="0.39370078740157483" bottom="0.39370078740157483" header="0" footer="0"/>
  <pageSetup paperSize="133" scale="95" fitToHeight="0" pageOrder="overThenDown" orientation="portrait" blackAndWhite="1" draft="1" r:id="rId1"/>
  <headerFooter alignWithMargins="0"/>
  <rowBreaks count="1" manualBreakCount="1">
    <brk id="7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3"/>
  <sheetViews>
    <sheetView workbookViewId="0">
      <selection activeCell="B2" sqref="B2"/>
    </sheetView>
  </sheetViews>
  <sheetFormatPr baseColWidth="10" defaultRowHeight="12.75" x14ac:dyDescent="0.2"/>
  <cols>
    <col min="1" max="1" width="9.140625" style="128" customWidth="1"/>
    <col min="2" max="2" width="17.7109375" style="128" customWidth="1"/>
    <col min="3" max="3" width="11.5703125" style="128" customWidth="1"/>
    <col min="4" max="4" width="9.140625" style="128" customWidth="1"/>
    <col min="5" max="5" width="5.140625" style="128" customWidth="1"/>
    <col min="6" max="6" width="7.140625" style="128" customWidth="1"/>
    <col min="7" max="7" width="8" style="128" customWidth="1"/>
    <col min="8" max="8" width="4.140625" style="128" customWidth="1"/>
    <col min="9" max="9" width="5" style="128" customWidth="1"/>
    <col min="10" max="10" width="5.7109375" style="128" customWidth="1"/>
    <col min="11" max="11" width="2.85546875" style="128" customWidth="1"/>
    <col min="12" max="12" width="7" style="128" customWidth="1"/>
    <col min="13" max="13" width="4.5703125" style="128" customWidth="1"/>
    <col min="14" max="256" width="9.140625" style="128" customWidth="1"/>
    <col min="257" max="16384" width="11.42578125" style="128"/>
  </cols>
  <sheetData>
    <row r="1" spans="1:13" ht="14.25" customHeight="1" x14ac:dyDescent="0.25">
      <c r="A1" s="269"/>
      <c r="B1" s="339" t="s">
        <v>62</v>
      </c>
      <c r="C1" s="339"/>
      <c r="D1" s="339"/>
      <c r="E1" s="339"/>
      <c r="F1" s="339"/>
      <c r="G1" s="339"/>
      <c r="H1" s="339"/>
      <c r="I1" s="339"/>
      <c r="J1" s="339"/>
      <c r="K1" s="339"/>
    </row>
    <row r="2" spans="1:13" ht="14.1" customHeight="1" x14ac:dyDescent="0.2">
      <c r="A2" s="57"/>
      <c r="B2" s="57" t="s">
        <v>66</v>
      </c>
      <c r="C2" s="130"/>
      <c r="D2" s="130"/>
      <c r="E2" s="130"/>
      <c r="F2" s="130"/>
      <c r="G2" s="130"/>
      <c r="H2" s="130"/>
      <c r="I2" s="130"/>
      <c r="J2" s="130"/>
      <c r="K2" s="196"/>
      <c r="L2" s="168" t="s">
        <v>94</v>
      </c>
      <c r="M2" s="167"/>
    </row>
    <row r="3" spans="1:13" ht="12.75" customHeight="1" x14ac:dyDescent="0.2">
      <c r="A3" s="127"/>
      <c r="B3" s="126"/>
      <c r="L3" s="268" t="s">
        <v>95</v>
      </c>
      <c r="M3" s="180"/>
    </row>
    <row r="4" spans="1:13" ht="13.5" customHeight="1" x14ac:dyDescent="0.2">
      <c r="A4" s="131" t="s">
        <v>96</v>
      </c>
      <c r="B4" s="267"/>
      <c r="C4" s="130"/>
      <c r="D4" s="130"/>
      <c r="E4" s="130"/>
      <c r="F4" s="130"/>
      <c r="G4" s="130"/>
      <c r="H4" s="130"/>
    </row>
    <row r="5" spans="1:13" ht="14.25" customHeight="1" x14ac:dyDescent="0.2">
      <c r="A5" s="205"/>
      <c r="B5" s="266" t="s">
        <v>97</v>
      </c>
      <c r="C5" s="206" t="s">
        <v>218</v>
      </c>
      <c r="D5" s="169"/>
      <c r="E5" s="169"/>
      <c r="F5" s="208"/>
      <c r="G5" s="208"/>
      <c r="H5" s="169"/>
      <c r="I5" s="264" t="s">
        <v>98</v>
      </c>
      <c r="J5" s="265">
        <v>1</v>
      </c>
      <c r="K5" s="264"/>
      <c r="L5" s="169"/>
      <c r="M5" s="263"/>
    </row>
    <row r="6" spans="1:13" ht="11.25" customHeight="1" thickBot="1" x14ac:dyDescent="0.25">
      <c r="A6" s="205"/>
      <c r="B6" s="191"/>
      <c r="C6" s="340" t="s">
        <v>213</v>
      </c>
      <c r="D6" s="340"/>
      <c r="E6" s="340"/>
      <c r="F6" s="340"/>
      <c r="G6" s="262"/>
      <c r="I6" s="190" t="s">
        <v>99</v>
      </c>
      <c r="J6" s="190"/>
      <c r="K6" s="200"/>
      <c r="L6" s="182"/>
      <c r="M6" s="180"/>
    </row>
    <row r="7" spans="1:13" ht="12.75" customHeight="1" thickTop="1" x14ac:dyDescent="0.2">
      <c r="A7" s="58" t="s">
        <v>71</v>
      </c>
      <c r="B7" s="261"/>
      <c r="C7" s="259"/>
      <c r="D7" s="260"/>
      <c r="E7" s="260"/>
      <c r="F7" s="259"/>
      <c r="G7" s="258"/>
      <c r="I7" s="205" t="s">
        <v>67</v>
      </c>
      <c r="J7" s="190"/>
      <c r="K7" s="200" t="s">
        <v>68</v>
      </c>
      <c r="L7" s="182"/>
      <c r="M7" s="180"/>
    </row>
    <row r="8" spans="1:13" ht="12.75" customHeight="1" x14ac:dyDescent="0.2">
      <c r="A8" s="59" t="s">
        <v>221</v>
      </c>
      <c r="B8" s="257"/>
      <c r="C8" s="255"/>
      <c r="D8" s="256"/>
      <c r="E8" s="256"/>
      <c r="F8" s="255"/>
      <c r="G8" s="254"/>
      <c r="H8" s="253" t="s">
        <v>100</v>
      </c>
      <c r="I8" s="253"/>
      <c r="J8" s="190"/>
      <c r="K8" s="252" t="s">
        <v>69</v>
      </c>
      <c r="L8" s="182"/>
      <c r="M8" s="180"/>
    </row>
    <row r="9" spans="1:13" ht="11.25" customHeight="1" thickBot="1" x14ac:dyDescent="0.25">
      <c r="A9" s="60" t="s">
        <v>220</v>
      </c>
      <c r="B9" s="251"/>
      <c r="C9" s="251"/>
      <c r="D9" s="251"/>
      <c r="E9" s="251"/>
      <c r="F9" s="251"/>
      <c r="G9" s="250"/>
      <c r="I9" s="205" t="s">
        <v>101</v>
      </c>
      <c r="J9" s="190"/>
      <c r="K9" s="200"/>
      <c r="L9" s="182"/>
      <c r="M9" s="180"/>
    </row>
    <row r="10" spans="1:13" ht="12.75" customHeight="1" thickTop="1" x14ac:dyDescent="0.2">
      <c r="A10" s="205"/>
      <c r="B10" s="221" t="s">
        <v>102</v>
      </c>
      <c r="C10" s="210" t="s">
        <v>69</v>
      </c>
      <c r="D10" s="155"/>
      <c r="E10" s="155"/>
      <c r="F10" s="249"/>
      <c r="G10" s="249"/>
      <c r="H10" s="210"/>
      <c r="I10" s="210"/>
      <c r="J10" s="210"/>
      <c r="K10" s="210"/>
      <c r="L10" s="155"/>
      <c r="M10" s="142"/>
    </row>
    <row r="11" spans="1:13" ht="9" customHeight="1" x14ac:dyDescent="0.2">
      <c r="A11" s="205"/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13" ht="12" customHeight="1" x14ac:dyDescent="0.2">
      <c r="A12" s="248" t="s">
        <v>103</v>
      </c>
      <c r="B12" s="208"/>
      <c r="C12" s="208"/>
      <c r="D12" s="247"/>
      <c r="E12" s="247"/>
      <c r="F12" s="247"/>
      <c r="G12" s="247"/>
      <c r="H12" s="247"/>
      <c r="I12" s="208"/>
      <c r="J12" s="208"/>
      <c r="K12" s="220"/>
      <c r="L12" s="220"/>
      <c r="M12" s="246"/>
    </row>
    <row r="13" spans="1:13" ht="15.75" customHeight="1" x14ac:dyDescent="0.2">
      <c r="A13" s="228" t="s">
        <v>104</v>
      </c>
      <c r="B13" s="206"/>
      <c r="C13" s="245">
        <v>155014.32</v>
      </c>
      <c r="D13" s="236"/>
      <c r="E13" s="232" t="s">
        <v>105</v>
      </c>
      <c r="F13" s="244"/>
      <c r="G13" s="190"/>
      <c r="H13" s="190"/>
      <c r="I13" s="233">
        <v>320</v>
      </c>
      <c r="J13" s="229"/>
      <c r="L13" s="222" t="s">
        <v>106</v>
      </c>
      <c r="M13" s="192"/>
    </row>
    <row r="14" spans="1:13" ht="12.75" customHeight="1" x14ac:dyDescent="0.2">
      <c r="A14" s="228" t="s">
        <v>107</v>
      </c>
      <c r="B14" s="218"/>
      <c r="C14" s="195">
        <v>311.39013699999998</v>
      </c>
      <c r="D14" s="236"/>
      <c r="E14" s="232" t="s">
        <v>108</v>
      </c>
      <c r="F14" s="234"/>
      <c r="G14" s="205"/>
      <c r="H14" s="190"/>
      <c r="I14" s="243"/>
      <c r="J14" s="242" t="s">
        <v>109</v>
      </c>
      <c r="M14" s="192"/>
    </row>
    <row r="15" spans="1:13" ht="12.75" customHeight="1" x14ac:dyDescent="0.2">
      <c r="A15" s="228" t="s">
        <v>110</v>
      </c>
      <c r="B15" s="218"/>
      <c r="C15" s="239">
        <v>154702.929863</v>
      </c>
      <c r="D15" s="236"/>
      <c r="E15" s="232" t="s">
        <v>111</v>
      </c>
      <c r="F15" s="234"/>
      <c r="G15" s="190"/>
      <c r="H15" s="190"/>
      <c r="I15" s="241">
        <v>0.15140000000000001</v>
      </c>
      <c r="J15" s="182"/>
      <c r="L15" s="134"/>
      <c r="M15" s="192"/>
    </row>
    <row r="16" spans="1:13" ht="12.75" customHeight="1" x14ac:dyDescent="0.2">
      <c r="A16" s="228" t="s">
        <v>112</v>
      </c>
      <c r="B16" s="240" t="s">
        <v>113</v>
      </c>
      <c r="C16" s="239">
        <v>15470.292986300001</v>
      </c>
      <c r="D16" s="236"/>
      <c r="E16" s="232" t="s">
        <v>114</v>
      </c>
      <c r="F16" s="234"/>
      <c r="G16" s="190"/>
      <c r="I16" s="188">
        <v>0.94</v>
      </c>
      <c r="J16" s="182"/>
      <c r="L16" s="222" t="s">
        <v>115</v>
      </c>
      <c r="M16" s="192"/>
    </row>
    <row r="17" spans="1:13" ht="12.75" customHeight="1" x14ac:dyDescent="0.2">
      <c r="A17" s="228" t="s">
        <v>116</v>
      </c>
      <c r="B17" s="218"/>
      <c r="C17" s="235">
        <v>10</v>
      </c>
      <c r="D17" s="218" t="s">
        <v>117</v>
      </c>
      <c r="E17" s="232" t="s">
        <v>118</v>
      </c>
      <c r="F17" s="234"/>
      <c r="G17" s="190"/>
      <c r="I17" s="238">
        <v>1</v>
      </c>
      <c r="J17" s="237"/>
      <c r="L17" s="162"/>
      <c r="M17" s="192"/>
    </row>
    <row r="18" spans="1:13" ht="11.25" customHeight="1" x14ac:dyDescent="0.2">
      <c r="A18" s="228" t="s">
        <v>119</v>
      </c>
      <c r="B18" s="236"/>
      <c r="C18" s="235">
        <v>10</v>
      </c>
      <c r="D18" s="218" t="s">
        <v>117</v>
      </c>
      <c r="E18" s="232" t="s">
        <v>120</v>
      </c>
      <c r="F18" s="234"/>
      <c r="G18" s="205"/>
      <c r="H18" s="190"/>
      <c r="I18" s="223">
        <v>25</v>
      </c>
      <c r="J18" s="229"/>
      <c r="L18" s="222" t="s">
        <v>121</v>
      </c>
      <c r="M18" s="192"/>
    </row>
    <row r="19" spans="1:13" ht="11.25" customHeight="1" x14ac:dyDescent="0.2">
      <c r="A19" s="219" t="s">
        <v>122</v>
      </c>
      <c r="B19" s="218"/>
      <c r="C19" s="233">
        <v>0.75</v>
      </c>
      <c r="D19" s="225"/>
      <c r="E19" s="232" t="s">
        <v>123</v>
      </c>
      <c r="F19" s="205"/>
      <c r="G19" s="205"/>
      <c r="H19" s="190"/>
      <c r="I19" s="231">
        <v>100</v>
      </c>
      <c r="J19" s="162"/>
      <c r="L19" s="222" t="s">
        <v>124</v>
      </c>
      <c r="M19" s="192"/>
    </row>
    <row r="20" spans="1:13" ht="11.25" customHeight="1" x14ac:dyDescent="0.2">
      <c r="A20" s="228" t="s">
        <v>125</v>
      </c>
      <c r="B20" s="218"/>
      <c r="C20" s="230">
        <v>10000</v>
      </c>
      <c r="D20" s="218" t="s">
        <v>124</v>
      </c>
      <c r="E20" s="224" t="s">
        <v>126</v>
      </c>
      <c r="F20" s="205"/>
      <c r="G20" s="205"/>
      <c r="H20" s="190"/>
      <c r="I20" s="223">
        <v>3.2499999999999999E-3</v>
      </c>
      <c r="J20" s="229"/>
      <c r="L20" s="134"/>
      <c r="M20" s="192"/>
    </row>
    <row r="21" spans="1:13" ht="12.75" customHeight="1" x14ac:dyDescent="0.2">
      <c r="A21" s="228" t="s">
        <v>127</v>
      </c>
      <c r="B21" s="218"/>
      <c r="C21" s="227">
        <v>2000</v>
      </c>
      <c r="D21" s="218" t="s">
        <v>124</v>
      </c>
      <c r="E21" s="224" t="s">
        <v>128</v>
      </c>
      <c r="F21" s="205"/>
      <c r="G21" s="205"/>
      <c r="H21" s="190"/>
      <c r="I21" s="188">
        <v>3.6</v>
      </c>
      <c r="J21" s="182"/>
      <c r="L21" s="222" t="s">
        <v>115</v>
      </c>
      <c r="M21" s="192"/>
    </row>
    <row r="22" spans="1:13" ht="12.75" customHeight="1" x14ac:dyDescent="0.2">
      <c r="A22" s="226" t="s">
        <v>129</v>
      </c>
      <c r="B22" s="225"/>
      <c r="C22" s="190"/>
      <c r="D22" s="225"/>
      <c r="E22" s="224" t="s">
        <v>130</v>
      </c>
      <c r="F22" s="205"/>
      <c r="G22" s="205"/>
      <c r="H22" s="190"/>
      <c r="I22" s="223">
        <v>2000</v>
      </c>
      <c r="J22" s="182"/>
      <c r="L22" s="222" t="s">
        <v>124</v>
      </c>
      <c r="M22" s="192"/>
    </row>
    <row r="23" spans="1:13" ht="3" customHeight="1" x14ac:dyDescent="0.2">
      <c r="A23" s="221"/>
      <c r="B23" s="200"/>
      <c r="C23" s="210"/>
      <c r="D23" s="200"/>
      <c r="E23" s="200"/>
      <c r="F23" s="210"/>
      <c r="G23" s="210"/>
      <c r="H23" s="210"/>
      <c r="I23" s="210"/>
      <c r="J23" s="210"/>
      <c r="M23" s="142"/>
    </row>
    <row r="24" spans="1:13" ht="6" customHeight="1" x14ac:dyDescent="0.2">
      <c r="H24" s="220"/>
      <c r="I24" s="169"/>
      <c r="J24" s="169"/>
      <c r="K24" s="220"/>
      <c r="L24" s="169"/>
      <c r="M24" s="134"/>
    </row>
    <row r="25" spans="1:13" ht="12.75" customHeight="1" x14ac:dyDescent="0.2">
      <c r="A25" s="209" t="s">
        <v>131</v>
      </c>
      <c r="B25" s="208"/>
      <c r="C25" s="208"/>
      <c r="D25" s="208"/>
      <c r="E25" s="208"/>
      <c r="F25" s="168" t="s">
        <v>132</v>
      </c>
      <c r="G25" s="208"/>
      <c r="I25" s="168" t="s">
        <v>133</v>
      </c>
      <c r="J25" s="170"/>
      <c r="L25" s="168" t="s">
        <v>134</v>
      </c>
      <c r="M25" s="167"/>
    </row>
    <row r="26" spans="1:13" ht="12.75" customHeight="1" x14ac:dyDescent="0.2">
      <c r="A26" s="219" t="s">
        <v>135</v>
      </c>
      <c r="B26" s="190" t="s">
        <v>136</v>
      </c>
      <c r="C26" s="218" t="s">
        <v>234</v>
      </c>
      <c r="D26" s="210"/>
      <c r="F26" s="189">
        <v>13.92</v>
      </c>
      <c r="G26" s="200"/>
      <c r="I26" s="216">
        <v>11.135999999999999</v>
      </c>
      <c r="J26" s="182"/>
      <c r="L26" s="188">
        <v>11.135999999999999</v>
      </c>
      <c r="M26" s="180"/>
    </row>
    <row r="27" spans="1:13" ht="12.75" customHeight="1" x14ac:dyDescent="0.2">
      <c r="A27" s="215" t="s">
        <v>137</v>
      </c>
      <c r="B27" s="218" t="s">
        <v>138</v>
      </c>
      <c r="C27" s="217" t="s">
        <v>233</v>
      </c>
      <c r="D27" s="155"/>
      <c r="F27" s="189">
        <v>4.25</v>
      </c>
      <c r="G27" s="200"/>
      <c r="I27" s="214">
        <v>4.25</v>
      </c>
      <c r="J27" s="182"/>
      <c r="L27" s="189">
        <v>4.25</v>
      </c>
      <c r="M27" s="180"/>
    </row>
    <row r="28" spans="1:13" ht="12.75" customHeight="1" x14ac:dyDescent="0.2">
      <c r="A28" s="215" t="s">
        <v>139</v>
      </c>
      <c r="B28" s="190" t="s">
        <v>140</v>
      </c>
      <c r="C28" s="218" t="s">
        <v>233</v>
      </c>
      <c r="D28" s="155"/>
      <c r="F28" s="189">
        <v>4.25</v>
      </c>
      <c r="G28" s="200"/>
      <c r="I28" s="188">
        <v>4.25</v>
      </c>
      <c r="J28" s="182"/>
      <c r="L28" s="214">
        <v>4.25</v>
      </c>
      <c r="M28" s="180"/>
    </row>
    <row r="29" spans="1:13" ht="12.75" customHeight="1" x14ac:dyDescent="0.2">
      <c r="A29" s="215" t="s">
        <v>141</v>
      </c>
      <c r="B29" s="205" t="s">
        <v>142</v>
      </c>
      <c r="C29" s="217" t="s">
        <v>232</v>
      </c>
      <c r="D29" s="210"/>
      <c r="E29" s="190"/>
      <c r="F29" s="189">
        <v>10.44</v>
      </c>
      <c r="G29" s="182"/>
      <c r="I29" s="216">
        <v>8.3520000000000003</v>
      </c>
      <c r="J29" s="182"/>
      <c r="L29" s="189">
        <v>10.44</v>
      </c>
      <c r="M29" s="180"/>
    </row>
    <row r="30" spans="1:13" ht="9" customHeight="1" x14ac:dyDescent="0.2">
      <c r="A30" s="215" t="s">
        <v>79</v>
      </c>
      <c r="B30" s="205"/>
      <c r="C30" s="205"/>
      <c r="D30" s="205"/>
      <c r="E30" s="190"/>
      <c r="F30" s="189">
        <v>32.86</v>
      </c>
      <c r="G30" s="200"/>
      <c r="I30" s="214">
        <v>27.99</v>
      </c>
      <c r="J30" s="182"/>
      <c r="L30" s="214">
        <v>30.08</v>
      </c>
      <c r="M30" s="180"/>
    </row>
    <row r="31" spans="1:13" ht="0.75" customHeight="1" x14ac:dyDescent="0.2">
      <c r="A31" s="213"/>
      <c r="B31" s="210"/>
      <c r="C31" s="210"/>
      <c r="D31" s="210"/>
      <c r="E31" s="212"/>
      <c r="F31" s="211"/>
      <c r="G31" s="210"/>
      <c r="H31" s="210"/>
      <c r="I31" s="210"/>
      <c r="J31" s="210"/>
      <c r="K31" s="210"/>
      <c r="L31" s="155"/>
      <c r="M31" s="142"/>
    </row>
    <row r="32" spans="1:13" ht="12" customHeight="1" x14ac:dyDescent="0.2">
      <c r="A32" s="209" t="s">
        <v>143</v>
      </c>
      <c r="B32" s="208"/>
      <c r="C32" s="208"/>
      <c r="D32" s="208"/>
      <c r="E32" s="208"/>
      <c r="F32" s="207" t="s">
        <v>144</v>
      </c>
      <c r="G32" s="206"/>
      <c r="H32" s="169"/>
      <c r="I32" s="168" t="s">
        <v>133</v>
      </c>
      <c r="J32" s="170"/>
      <c r="K32" s="169"/>
      <c r="L32" s="168" t="s">
        <v>134</v>
      </c>
      <c r="M32" s="167"/>
    </row>
    <row r="33" spans="1:13" ht="13.5" customHeight="1" x14ac:dyDescent="0.2">
      <c r="A33" s="191" t="s">
        <v>145</v>
      </c>
      <c r="B33" s="205" t="s">
        <v>146</v>
      </c>
      <c r="C33" s="202" t="s">
        <v>231</v>
      </c>
      <c r="D33" s="204"/>
      <c r="F33" s="189">
        <v>45.54</v>
      </c>
      <c r="G33" s="182"/>
      <c r="I33" s="188">
        <v>0</v>
      </c>
      <c r="J33" s="182"/>
      <c r="L33" s="188">
        <v>13.662000000000001</v>
      </c>
      <c r="M33" s="180"/>
    </row>
    <row r="34" spans="1:13" ht="0.2" customHeight="1" x14ac:dyDescent="0.2"/>
    <row r="35" spans="1:13" ht="11.25" customHeight="1" x14ac:dyDescent="0.2">
      <c r="A35" s="191" t="s">
        <v>147</v>
      </c>
      <c r="B35" s="205" t="s">
        <v>148</v>
      </c>
      <c r="C35" s="202" t="s">
        <v>230</v>
      </c>
      <c r="D35" s="204"/>
      <c r="F35" s="189">
        <v>4.6399999999999997</v>
      </c>
      <c r="G35" s="182"/>
      <c r="I35" s="188">
        <v>0</v>
      </c>
      <c r="J35" s="182"/>
      <c r="L35" s="188">
        <v>1.3919999999999999</v>
      </c>
      <c r="M35" s="180"/>
    </row>
    <row r="36" spans="1:13" ht="409.6" hidden="1" customHeight="1" x14ac:dyDescent="0.2"/>
    <row r="37" spans="1:13" ht="12.75" customHeight="1" x14ac:dyDescent="0.2">
      <c r="A37" s="191" t="s">
        <v>149</v>
      </c>
      <c r="B37" s="190" t="s">
        <v>150</v>
      </c>
      <c r="C37" s="203" t="s">
        <v>229</v>
      </c>
      <c r="D37" s="155"/>
      <c r="F37" s="189">
        <v>0.16</v>
      </c>
      <c r="G37" s="182"/>
      <c r="I37" s="188">
        <v>0</v>
      </c>
      <c r="J37" s="182"/>
      <c r="L37" s="188">
        <v>0</v>
      </c>
      <c r="M37" s="180"/>
    </row>
    <row r="38" spans="1:13" ht="409.6" hidden="1" customHeight="1" x14ac:dyDescent="0.2"/>
    <row r="39" spans="1:13" ht="12.75" customHeight="1" x14ac:dyDescent="0.2">
      <c r="A39" s="191" t="s">
        <v>151</v>
      </c>
      <c r="C39" s="202" t="s">
        <v>152</v>
      </c>
      <c r="D39" s="201"/>
      <c r="F39" s="189">
        <v>0</v>
      </c>
      <c r="G39" s="200"/>
      <c r="I39" s="199">
        <v>0</v>
      </c>
      <c r="J39" s="182"/>
      <c r="L39" s="188">
        <v>0</v>
      </c>
      <c r="M39" s="180"/>
    </row>
    <row r="40" spans="1:13" ht="409.6" hidden="1" customHeight="1" x14ac:dyDescent="0.2"/>
    <row r="41" spans="1:13" ht="12.75" customHeight="1" x14ac:dyDescent="0.2">
      <c r="A41" s="187" t="s">
        <v>79</v>
      </c>
      <c r="B41" s="186"/>
      <c r="C41" s="185"/>
      <c r="D41" s="185"/>
      <c r="E41" s="184"/>
      <c r="F41" s="183">
        <v>50.34</v>
      </c>
      <c r="G41" s="182"/>
      <c r="I41" s="181">
        <v>0</v>
      </c>
      <c r="J41" s="182"/>
      <c r="L41" s="181">
        <v>15.054</v>
      </c>
      <c r="M41" s="180"/>
    </row>
    <row r="42" spans="1:13" ht="10.5" customHeight="1" x14ac:dyDescent="0.2">
      <c r="A42" s="179"/>
      <c r="B42" s="178"/>
      <c r="C42" s="178"/>
      <c r="D42" s="178"/>
      <c r="E42" s="177"/>
      <c r="F42" s="155"/>
      <c r="G42" s="155"/>
      <c r="H42" s="155"/>
      <c r="I42" s="155"/>
      <c r="J42" s="155"/>
      <c r="K42" s="155"/>
      <c r="L42" s="155"/>
      <c r="M42" s="142"/>
    </row>
    <row r="43" spans="1:13" ht="12.75" customHeight="1" x14ac:dyDescent="0.2">
      <c r="A43" s="198" t="s">
        <v>153</v>
      </c>
      <c r="B43" s="169"/>
      <c r="C43" s="169"/>
      <c r="D43" s="169"/>
      <c r="E43" s="169"/>
      <c r="F43" s="168" t="s">
        <v>154</v>
      </c>
      <c r="G43" s="170"/>
      <c r="I43" s="168" t="s">
        <v>133</v>
      </c>
      <c r="J43" s="130"/>
      <c r="K43" s="197"/>
      <c r="L43" s="168" t="s">
        <v>134</v>
      </c>
      <c r="M43" s="196"/>
    </row>
    <row r="44" spans="1:13" ht="409.6" hidden="1" customHeight="1" x14ac:dyDescent="0.2"/>
    <row r="45" spans="1:13" ht="12.75" customHeight="1" x14ac:dyDescent="0.2">
      <c r="A45" s="191" t="s">
        <v>17</v>
      </c>
      <c r="B45" s="195">
        <v>27.41</v>
      </c>
      <c r="C45" s="190" t="s">
        <v>155</v>
      </c>
      <c r="D45" s="194" t="s">
        <v>156</v>
      </c>
      <c r="E45" s="193"/>
      <c r="F45" s="193"/>
      <c r="G45" s="193"/>
      <c r="H45" s="193"/>
      <c r="K45" s="134"/>
      <c r="L45" s="134"/>
      <c r="M45" s="192"/>
    </row>
    <row r="46" spans="1:13" ht="12.75" customHeight="1" x14ac:dyDescent="0.2">
      <c r="A46" s="191" t="s">
        <v>18</v>
      </c>
      <c r="B46" s="190"/>
      <c r="C46" s="190"/>
      <c r="D46" s="190"/>
      <c r="E46" s="190"/>
      <c r="F46" s="189">
        <v>3.43</v>
      </c>
      <c r="G46" s="182"/>
      <c r="I46" s="188">
        <v>3.43</v>
      </c>
      <c r="J46" s="182"/>
      <c r="K46" s="130"/>
      <c r="L46" s="188">
        <v>3.43</v>
      </c>
      <c r="M46" s="180"/>
    </row>
    <row r="47" spans="1:13" ht="409.6" hidden="1" customHeight="1" x14ac:dyDescent="0.2"/>
    <row r="48" spans="1:13" ht="12.75" customHeight="1" x14ac:dyDescent="0.2">
      <c r="A48" s="191" t="s">
        <v>210</v>
      </c>
      <c r="B48" s="195">
        <v>21.28</v>
      </c>
      <c r="C48" s="190" t="s">
        <v>155</v>
      </c>
      <c r="D48" s="194" t="s">
        <v>228</v>
      </c>
      <c r="E48" s="193"/>
      <c r="F48" s="193"/>
      <c r="G48" s="193"/>
      <c r="H48" s="193"/>
      <c r="K48" s="134"/>
      <c r="L48" s="134"/>
      <c r="M48" s="192"/>
    </row>
    <row r="49" spans="1:13" ht="12.75" customHeight="1" x14ac:dyDescent="0.2">
      <c r="A49" s="191" t="s">
        <v>227</v>
      </c>
      <c r="B49" s="190"/>
      <c r="C49" s="190"/>
      <c r="D49" s="190"/>
      <c r="E49" s="190"/>
      <c r="F49" s="189">
        <v>2.66</v>
      </c>
      <c r="G49" s="182"/>
      <c r="I49" s="188">
        <v>2.66</v>
      </c>
      <c r="J49" s="182"/>
      <c r="K49" s="130"/>
      <c r="L49" s="188">
        <v>2.66</v>
      </c>
      <c r="M49" s="180"/>
    </row>
    <row r="50" spans="1:13" ht="409.6" hidden="1" customHeight="1" x14ac:dyDescent="0.2"/>
    <row r="51" spans="1:13" ht="12.75" customHeight="1" x14ac:dyDescent="0.2">
      <c r="A51" s="187" t="s">
        <v>79</v>
      </c>
      <c r="B51" s="186"/>
      <c r="C51" s="185"/>
      <c r="D51" s="185"/>
      <c r="E51" s="184"/>
      <c r="F51" s="183">
        <v>6.09</v>
      </c>
      <c r="G51" s="182"/>
      <c r="I51" s="181">
        <v>6.09</v>
      </c>
      <c r="J51" s="182"/>
      <c r="L51" s="181">
        <v>6.09</v>
      </c>
      <c r="M51" s="180"/>
    </row>
    <row r="52" spans="1:13" ht="10.5" customHeight="1" x14ac:dyDescent="0.2">
      <c r="A52" s="179"/>
      <c r="B52" s="178"/>
      <c r="C52" s="178"/>
      <c r="D52" s="178"/>
      <c r="E52" s="177"/>
      <c r="F52" s="155"/>
      <c r="G52" s="155"/>
      <c r="H52" s="155"/>
      <c r="I52" s="155"/>
      <c r="J52" s="155"/>
      <c r="K52" s="155"/>
      <c r="L52" s="155"/>
      <c r="M52" s="142"/>
    </row>
    <row r="53" spans="1:13" ht="10.5" customHeight="1" x14ac:dyDescent="0.2">
      <c r="A53" s="165"/>
      <c r="B53" s="165"/>
      <c r="C53" s="165"/>
      <c r="D53" s="164"/>
      <c r="E53" s="176"/>
      <c r="F53" s="175"/>
      <c r="G53" s="134"/>
      <c r="H53" s="134"/>
      <c r="I53" s="134"/>
      <c r="J53" s="134"/>
      <c r="K53" s="134"/>
      <c r="L53" s="134"/>
      <c r="M53" s="134"/>
    </row>
    <row r="54" spans="1:13" ht="12.75" customHeight="1" x14ac:dyDescent="0.2">
      <c r="A54" s="174"/>
      <c r="B54" s="173"/>
      <c r="C54" s="173"/>
      <c r="D54" s="172"/>
      <c r="E54" s="171"/>
      <c r="F54" s="168" t="s">
        <v>157</v>
      </c>
      <c r="G54" s="170"/>
      <c r="H54" s="169"/>
      <c r="I54" s="168" t="s">
        <v>133</v>
      </c>
      <c r="J54" s="170"/>
      <c r="K54" s="169"/>
      <c r="L54" s="168" t="s">
        <v>134</v>
      </c>
      <c r="M54" s="167"/>
    </row>
    <row r="55" spans="1:13" ht="15.75" customHeight="1" x14ac:dyDescent="0.25">
      <c r="A55" s="166" t="s">
        <v>158</v>
      </c>
      <c r="B55" s="165"/>
      <c r="C55" s="165"/>
      <c r="D55" s="164"/>
      <c r="E55" s="163"/>
      <c r="F55" s="160">
        <v>89.29</v>
      </c>
      <c r="G55" s="162"/>
      <c r="I55" s="160">
        <v>34.08</v>
      </c>
      <c r="J55" s="161"/>
      <c r="K55" s="134"/>
      <c r="L55" s="160">
        <v>51.22</v>
      </c>
      <c r="M55" s="159"/>
    </row>
    <row r="56" spans="1:13" ht="9" customHeight="1" x14ac:dyDescent="0.2">
      <c r="A56" s="158"/>
      <c r="B56" s="157"/>
      <c r="C56" s="157"/>
      <c r="D56" s="156"/>
      <c r="E56" s="156"/>
      <c r="F56" s="155"/>
      <c r="G56" s="155"/>
      <c r="H56" s="155"/>
      <c r="I56" s="155"/>
      <c r="J56" s="155"/>
      <c r="K56" s="155"/>
      <c r="L56" s="155"/>
      <c r="M56" s="142"/>
    </row>
    <row r="57" spans="1:13" ht="146.85" customHeight="1" x14ac:dyDescent="0.2"/>
    <row r="58" spans="1:13" ht="14.25" customHeight="1" x14ac:dyDescent="0.25">
      <c r="A58" s="269"/>
      <c r="B58" s="339" t="s">
        <v>62</v>
      </c>
      <c r="C58" s="339"/>
      <c r="D58" s="339"/>
      <c r="E58" s="339"/>
      <c r="F58" s="339"/>
      <c r="G58" s="339"/>
      <c r="H58" s="339"/>
      <c r="I58" s="339"/>
      <c r="J58" s="339"/>
      <c r="K58" s="339"/>
    </row>
    <row r="59" spans="1:13" ht="14.1" customHeight="1" x14ac:dyDescent="0.2">
      <c r="A59" s="57"/>
      <c r="B59" s="57" t="s">
        <v>66</v>
      </c>
      <c r="C59" s="130"/>
      <c r="D59" s="130"/>
      <c r="E59" s="130"/>
      <c r="F59" s="130"/>
      <c r="G59" s="130"/>
      <c r="H59" s="130"/>
      <c r="I59" s="130"/>
      <c r="J59" s="130"/>
      <c r="K59" s="196"/>
      <c r="L59" s="168" t="s">
        <v>94</v>
      </c>
      <c r="M59" s="167"/>
    </row>
    <row r="60" spans="1:13" ht="12.75" customHeight="1" x14ac:dyDescent="0.2">
      <c r="A60" s="127"/>
      <c r="B60" s="126"/>
      <c r="L60" s="268" t="s">
        <v>95</v>
      </c>
      <c r="M60" s="180"/>
    </row>
    <row r="61" spans="1:13" ht="13.5" customHeight="1" x14ac:dyDescent="0.2">
      <c r="A61" s="131" t="s">
        <v>96</v>
      </c>
      <c r="B61" s="267"/>
      <c r="C61" s="130"/>
      <c r="D61" s="130"/>
      <c r="E61" s="130"/>
      <c r="F61" s="130"/>
      <c r="G61" s="130"/>
      <c r="H61" s="130"/>
    </row>
    <row r="62" spans="1:13" ht="14.25" customHeight="1" x14ac:dyDescent="0.2">
      <c r="A62" s="205"/>
      <c r="B62" s="266" t="s">
        <v>97</v>
      </c>
      <c r="C62" s="206" t="s">
        <v>193</v>
      </c>
      <c r="D62" s="169"/>
      <c r="E62" s="169"/>
      <c r="F62" s="208"/>
      <c r="G62" s="208"/>
      <c r="H62" s="169"/>
      <c r="I62" s="264" t="s">
        <v>98</v>
      </c>
      <c r="J62" s="265">
        <v>2</v>
      </c>
      <c r="K62" s="264"/>
      <c r="L62" s="169"/>
      <c r="M62" s="263"/>
    </row>
    <row r="63" spans="1:13" ht="11.25" customHeight="1" thickBot="1" x14ac:dyDescent="0.25">
      <c r="A63" s="205"/>
      <c r="B63" s="191"/>
      <c r="C63" s="340" t="s">
        <v>182</v>
      </c>
      <c r="D63" s="340"/>
      <c r="E63" s="340"/>
      <c r="F63" s="340"/>
      <c r="G63" s="262"/>
      <c r="I63" s="190" t="s">
        <v>99</v>
      </c>
      <c r="J63" s="190"/>
      <c r="K63" s="200"/>
      <c r="L63" s="182"/>
      <c r="M63" s="180"/>
    </row>
    <row r="64" spans="1:13" ht="12.75" customHeight="1" thickTop="1" x14ac:dyDescent="0.2">
      <c r="A64" s="58" t="s">
        <v>71</v>
      </c>
      <c r="B64" s="261"/>
      <c r="C64" s="259"/>
      <c r="D64" s="260"/>
      <c r="E64" s="260"/>
      <c r="F64" s="259"/>
      <c r="G64" s="258"/>
      <c r="I64" s="205" t="s">
        <v>67</v>
      </c>
      <c r="J64" s="190"/>
      <c r="K64" s="200" t="s">
        <v>68</v>
      </c>
      <c r="L64" s="182"/>
      <c r="M64" s="180"/>
    </row>
    <row r="65" spans="1:13" ht="12.75" customHeight="1" x14ac:dyDescent="0.2">
      <c r="A65" s="59" t="s">
        <v>221</v>
      </c>
      <c r="B65" s="257"/>
      <c r="C65" s="255"/>
      <c r="D65" s="256"/>
      <c r="E65" s="256"/>
      <c r="F65" s="255"/>
      <c r="G65" s="254"/>
      <c r="H65" s="253" t="s">
        <v>100</v>
      </c>
      <c r="I65" s="253"/>
      <c r="J65" s="190"/>
      <c r="K65" s="252" t="s">
        <v>69</v>
      </c>
      <c r="L65" s="182"/>
      <c r="M65" s="180"/>
    </row>
    <row r="66" spans="1:13" ht="11.25" customHeight="1" thickBot="1" x14ac:dyDescent="0.25">
      <c r="A66" s="60" t="s">
        <v>220</v>
      </c>
      <c r="B66" s="251"/>
      <c r="C66" s="251"/>
      <c r="D66" s="251"/>
      <c r="E66" s="251"/>
      <c r="F66" s="251"/>
      <c r="G66" s="250"/>
      <c r="I66" s="205" t="s">
        <v>101</v>
      </c>
      <c r="J66" s="190"/>
      <c r="K66" s="200"/>
      <c r="L66" s="182"/>
      <c r="M66" s="180"/>
    </row>
    <row r="67" spans="1:13" ht="12.75" customHeight="1" thickTop="1" x14ac:dyDescent="0.2">
      <c r="A67" s="205"/>
      <c r="B67" s="221" t="s">
        <v>102</v>
      </c>
      <c r="C67" s="210" t="s">
        <v>69</v>
      </c>
      <c r="D67" s="155"/>
      <c r="E67" s="155"/>
      <c r="F67" s="249"/>
      <c r="G67" s="249"/>
      <c r="H67" s="210"/>
      <c r="I67" s="210"/>
      <c r="J67" s="210"/>
      <c r="K67" s="210"/>
      <c r="L67" s="155"/>
      <c r="M67" s="142"/>
    </row>
    <row r="68" spans="1:13" ht="9" customHeight="1" x14ac:dyDescent="0.2">
      <c r="A68" s="205"/>
      <c r="B68" s="190"/>
      <c r="C68" s="190"/>
      <c r="D68" s="190"/>
      <c r="E68" s="190"/>
      <c r="F68" s="190"/>
      <c r="G68" s="190"/>
      <c r="H68" s="190"/>
      <c r="I68" s="190"/>
      <c r="J68" s="190"/>
      <c r="K68" s="190"/>
    </row>
    <row r="69" spans="1:13" ht="12" customHeight="1" x14ac:dyDescent="0.2">
      <c r="A69" s="248" t="s">
        <v>103</v>
      </c>
      <c r="B69" s="208"/>
      <c r="C69" s="208"/>
      <c r="D69" s="247"/>
      <c r="E69" s="247"/>
      <c r="F69" s="247"/>
      <c r="G69" s="247"/>
      <c r="H69" s="247"/>
      <c r="I69" s="208"/>
      <c r="J69" s="208"/>
      <c r="K69" s="220"/>
      <c r="L69" s="220"/>
      <c r="M69" s="246"/>
    </row>
    <row r="70" spans="1:13" ht="15.75" customHeight="1" x14ac:dyDescent="0.2">
      <c r="A70" s="228" t="s">
        <v>104</v>
      </c>
      <c r="B70" s="206"/>
      <c r="C70" s="245">
        <v>65694.539999999994</v>
      </c>
      <c r="D70" s="236"/>
      <c r="E70" s="232" t="s">
        <v>105</v>
      </c>
      <c r="F70" s="244"/>
      <c r="G70" s="190"/>
      <c r="H70" s="190"/>
      <c r="I70" s="233">
        <v>250</v>
      </c>
      <c r="J70" s="229"/>
      <c r="L70" s="222" t="s">
        <v>106</v>
      </c>
      <c r="M70" s="192"/>
    </row>
    <row r="71" spans="1:13" ht="12.75" customHeight="1" x14ac:dyDescent="0.2">
      <c r="A71" s="228" t="s">
        <v>107</v>
      </c>
      <c r="B71" s="218"/>
      <c r="C71" s="195">
        <v>1182.309976</v>
      </c>
      <c r="D71" s="236"/>
      <c r="E71" s="232" t="s">
        <v>108</v>
      </c>
      <c r="F71" s="234"/>
      <c r="G71" s="205"/>
      <c r="H71" s="190"/>
      <c r="I71" s="243"/>
      <c r="J71" s="242" t="s">
        <v>109</v>
      </c>
      <c r="M71" s="192"/>
    </row>
    <row r="72" spans="1:13" ht="12.75" customHeight="1" x14ac:dyDescent="0.2">
      <c r="A72" s="228" t="s">
        <v>110</v>
      </c>
      <c r="B72" s="218"/>
      <c r="C72" s="239">
        <v>64512.230023999997</v>
      </c>
      <c r="D72" s="236"/>
      <c r="E72" s="232" t="s">
        <v>111</v>
      </c>
      <c r="F72" s="234"/>
      <c r="G72" s="190"/>
      <c r="H72" s="190"/>
      <c r="I72" s="241">
        <v>0.18</v>
      </c>
      <c r="J72" s="182"/>
      <c r="L72" s="134"/>
      <c r="M72" s="192"/>
    </row>
    <row r="73" spans="1:13" ht="12.75" customHeight="1" x14ac:dyDescent="0.2">
      <c r="A73" s="228" t="s">
        <v>112</v>
      </c>
      <c r="B73" s="240" t="s">
        <v>162</v>
      </c>
      <c r="C73" s="239">
        <v>12902.4460048</v>
      </c>
      <c r="D73" s="236"/>
      <c r="E73" s="232" t="s">
        <v>114</v>
      </c>
      <c r="F73" s="234"/>
      <c r="G73" s="190"/>
      <c r="I73" s="188">
        <v>0.94</v>
      </c>
      <c r="J73" s="182"/>
      <c r="L73" s="222" t="s">
        <v>115</v>
      </c>
      <c r="M73" s="192"/>
    </row>
    <row r="74" spans="1:13" ht="12.75" customHeight="1" x14ac:dyDescent="0.2">
      <c r="A74" s="228" t="s">
        <v>116</v>
      </c>
      <c r="B74" s="218"/>
      <c r="C74" s="235">
        <v>10</v>
      </c>
      <c r="D74" s="218" t="s">
        <v>117</v>
      </c>
      <c r="E74" s="232" t="s">
        <v>118</v>
      </c>
      <c r="F74" s="234"/>
      <c r="G74" s="190"/>
      <c r="I74" s="238">
        <v>1</v>
      </c>
      <c r="J74" s="237"/>
      <c r="L74" s="162"/>
      <c r="M74" s="192"/>
    </row>
    <row r="75" spans="1:13" ht="11.25" customHeight="1" x14ac:dyDescent="0.2">
      <c r="A75" s="228" t="s">
        <v>119</v>
      </c>
      <c r="B75" s="236"/>
      <c r="C75" s="235">
        <v>10</v>
      </c>
      <c r="D75" s="218" t="s">
        <v>117</v>
      </c>
      <c r="E75" s="232" t="s">
        <v>120</v>
      </c>
      <c r="F75" s="234"/>
      <c r="G75" s="205"/>
      <c r="H75" s="190"/>
      <c r="I75" s="223">
        <v>22</v>
      </c>
      <c r="J75" s="229"/>
      <c r="L75" s="222" t="s">
        <v>121</v>
      </c>
      <c r="M75" s="192"/>
    </row>
    <row r="76" spans="1:13" ht="11.25" customHeight="1" x14ac:dyDescent="0.2">
      <c r="A76" s="219" t="s">
        <v>122</v>
      </c>
      <c r="B76" s="218"/>
      <c r="C76" s="233">
        <v>0.85</v>
      </c>
      <c r="D76" s="225"/>
      <c r="E76" s="232" t="s">
        <v>123</v>
      </c>
      <c r="F76" s="205"/>
      <c r="G76" s="205"/>
      <c r="H76" s="190"/>
      <c r="I76" s="231">
        <v>200</v>
      </c>
      <c r="J76" s="162"/>
      <c r="L76" s="222" t="s">
        <v>124</v>
      </c>
      <c r="M76" s="192"/>
    </row>
    <row r="77" spans="1:13" ht="11.25" customHeight="1" x14ac:dyDescent="0.2">
      <c r="A77" s="228" t="s">
        <v>125</v>
      </c>
      <c r="B77" s="218"/>
      <c r="C77" s="230">
        <v>10000</v>
      </c>
      <c r="D77" s="218" t="s">
        <v>124</v>
      </c>
      <c r="E77" s="224" t="s">
        <v>126</v>
      </c>
      <c r="F77" s="205"/>
      <c r="G77" s="205"/>
      <c r="H77" s="190"/>
      <c r="I77" s="223">
        <v>3.2499999999999999E-3</v>
      </c>
      <c r="J77" s="229"/>
      <c r="L77" s="134"/>
      <c r="M77" s="192"/>
    </row>
    <row r="78" spans="1:13" ht="12.75" customHeight="1" x14ac:dyDescent="0.2">
      <c r="A78" s="228" t="s">
        <v>127</v>
      </c>
      <c r="B78" s="218"/>
      <c r="C78" s="227">
        <v>2000</v>
      </c>
      <c r="D78" s="218" t="s">
        <v>124</v>
      </c>
      <c r="E78" s="224" t="s">
        <v>128</v>
      </c>
      <c r="F78" s="205"/>
      <c r="G78" s="205"/>
      <c r="H78" s="190"/>
      <c r="I78" s="188">
        <v>3.6</v>
      </c>
      <c r="J78" s="182"/>
      <c r="L78" s="222" t="s">
        <v>115</v>
      </c>
      <c r="M78" s="192"/>
    </row>
    <row r="79" spans="1:13" ht="12.75" customHeight="1" x14ac:dyDescent="0.2">
      <c r="A79" s="226" t="s">
        <v>129</v>
      </c>
      <c r="B79" s="225"/>
      <c r="C79" s="190"/>
      <c r="D79" s="225"/>
      <c r="E79" s="224" t="s">
        <v>130</v>
      </c>
      <c r="F79" s="205"/>
      <c r="G79" s="205"/>
      <c r="H79" s="190"/>
      <c r="I79" s="223">
        <v>3200</v>
      </c>
      <c r="J79" s="182"/>
      <c r="L79" s="222" t="s">
        <v>124</v>
      </c>
      <c r="M79" s="192"/>
    </row>
    <row r="80" spans="1:13" ht="3" customHeight="1" x14ac:dyDescent="0.2">
      <c r="A80" s="221"/>
      <c r="B80" s="200"/>
      <c r="C80" s="210"/>
      <c r="D80" s="200"/>
      <c r="E80" s="200"/>
      <c r="F80" s="210"/>
      <c r="G80" s="210"/>
      <c r="H80" s="210"/>
      <c r="I80" s="210"/>
      <c r="J80" s="210"/>
      <c r="M80" s="142"/>
    </row>
    <row r="81" spans="1:13" ht="6" customHeight="1" x14ac:dyDescent="0.2">
      <c r="H81" s="220"/>
      <c r="I81" s="169"/>
      <c r="J81" s="169"/>
      <c r="K81" s="220"/>
      <c r="L81" s="169"/>
      <c r="M81" s="134"/>
    </row>
    <row r="82" spans="1:13" ht="12.75" customHeight="1" x14ac:dyDescent="0.2">
      <c r="A82" s="209" t="s">
        <v>131</v>
      </c>
      <c r="B82" s="208"/>
      <c r="C82" s="208"/>
      <c r="D82" s="208"/>
      <c r="E82" s="208"/>
      <c r="F82" s="168" t="s">
        <v>132</v>
      </c>
      <c r="G82" s="208"/>
      <c r="I82" s="168" t="s">
        <v>133</v>
      </c>
      <c r="J82" s="170"/>
      <c r="L82" s="168" t="s">
        <v>134</v>
      </c>
      <c r="M82" s="167"/>
    </row>
    <row r="83" spans="1:13" ht="12.75" customHeight="1" x14ac:dyDescent="0.2">
      <c r="A83" s="219" t="s">
        <v>135</v>
      </c>
      <c r="B83" s="190" t="s">
        <v>136</v>
      </c>
      <c r="C83" s="218" t="s">
        <v>204</v>
      </c>
      <c r="D83" s="210"/>
      <c r="F83" s="189">
        <v>5.16</v>
      </c>
      <c r="G83" s="200"/>
      <c r="I83" s="216">
        <v>4.1280000000000001</v>
      </c>
      <c r="J83" s="182"/>
      <c r="L83" s="188">
        <v>4.1280000000000001</v>
      </c>
      <c r="M83" s="180"/>
    </row>
    <row r="84" spans="1:13" ht="12.75" customHeight="1" x14ac:dyDescent="0.2">
      <c r="A84" s="215" t="s">
        <v>137</v>
      </c>
      <c r="B84" s="218" t="s">
        <v>138</v>
      </c>
      <c r="C84" s="217" t="s">
        <v>203</v>
      </c>
      <c r="D84" s="155"/>
      <c r="F84" s="189">
        <v>1.94</v>
      </c>
      <c r="G84" s="200"/>
      <c r="I84" s="214">
        <v>1.94</v>
      </c>
      <c r="J84" s="182"/>
      <c r="L84" s="189">
        <v>1.94</v>
      </c>
      <c r="M84" s="180"/>
    </row>
    <row r="85" spans="1:13" ht="12.75" customHeight="1" x14ac:dyDescent="0.2">
      <c r="A85" s="215" t="s">
        <v>139</v>
      </c>
      <c r="B85" s="190" t="s">
        <v>140</v>
      </c>
      <c r="C85" s="218" t="s">
        <v>203</v>
      </c>
      <c r="D85" s="155"/>
      <c r="F85" s="189">
        <v>1.94</v>
      </c>
      <c r="G85" s="200"/>
      <c r="I85" s="188">
        <v>1.94</v>
      </c>
      <c r="J85" s="182"/>
      <c r="L85" s="214">
        <v>1.94</v>
      </c>
      <c r="M85" s="180"/>
    </row>
    <row r="86" spans="1:13" ht="12.75" customHeight="1" x14ac:dyDescent="0.2">
      <c r="A86" s="215" t="s">
        <v>141</v>
      </c>
      <c r="B86" s="205" t="s">
        <v>142</v>
      </c>
      <c r="C86" s="217" t="s">
        <v>202</v>
      </c>
      <c r="D86" s="210"/>
      <c r="E86" s="190"/>
      <c r="F86" s="189">
        <v>4.3899999999999997</v>
      </c>
      <c r="G86" s="182"/>
      <c r="I86" s="216">
        <v>3.512</v>
      </c>
      <c r="J86" s="182"/>
      <c r="L86" s="189">
        <v>4.3899999999999997</v>
      </c>
      <c r="M86" s="180"/>
    </row>
    <row r="87" spans="1:13" ht="9" customHeight="1" x14ac:dyDescent="0.2">
      <c r="A87" s="215" t="s">
        <v>79</v>
      </c>
      <c r="B87" s="205"/>
      <c r="C87" s="205"/>
      <c r="D87" s="205"/>
      <c r="E87" s="190"/>
      <c r="F87" s="189">
        <v>13.43</v>
      </c>
      <c r="G87" s="200"/>
      <c r="I87" s="214">
        <v>11.52</v>
      </c>
      <c r="J87" s="182"/>
      <c r="L87" s="214">
        <v>12.4</v>
      </c>
      <c r="M87" s="180"/>
    </row>
    <row r="88" spans="1:13" ht="0.75" customHeight="1" x14ac:dyDescent="0.2">
      <c r="A88" s="213"/>
      <c r="B88" s="210"/>
      <c r="C88" s="210"/>
      <c r="D88" s="210"/>
      <c r="E88" s="212"/>
      <c r="F88" s="211"/>
      <c r="G88" s="210"/>
      <c r="H88" s="210"/>
      <c r="I88" s="210"/>
      <c r="J88" s="210"/>
      <c r="K88" s="210"/>
      <c r="L88" s="155"/>
      <c r="M88" s="142"/>
    </row>
    <row r="89" spans="1:13" ht="12" customHeight="1" x14ac:dyDescent="0.2">
      <c r="A89" s="209" t="s">
        <v>143</v>
      </c>
      <c r="B89" s="208"/>
      <c r="C89" s="208"/>
      <c r="D89" s="208"/>
      <c r="E89" s="208"/>
      <c r="F89" s="207" t="s">
        <v>144</v>
      </c>
      <c r="G89" s="206"/>
      <c r="H89" s="169"/>
      <c r="I89" s="168" t="s">
        <v>133</v>
      </c>
      <c r="J89" s="170"/>
      <c r="K89" s="169"/>
      <c r="L89" s="168" t="s">
        <v>134</v>
      </c>
      <c r="M89" s="167"/>
    </row>
    <row r="90" spans="1:13" ht="13.5" customHeight="1" x14ac:dyDescent="0.2">
      <c r="A90" s="191" t="s">
        <v>145</v>
      </c>
      <c r="B90" s="205" t="s">
        <v>146</v>
      </c>
      <c r="C90" s="202" t="s">
        <v>201</v>
      </c>
      <c r="D90" s="204"/>
      <c r="F90" s="189">
        <v>42.3</v>
      </c>
      <c r="G90" s="182"/>
      <c r="I90" s="188">
        <v>0</v>
      </c>
      <c r="J90" s="182"/>
      <c r="L90" s="188">
        <v>12.69</v>
      </c>
      <c r="M90" s="180"/>
    </row>
    <row r="91" spans="1:13" ht="0.2" customHeight="1" x14ac:dyDescent="0.2"/>
    <row r="92" spans="1:13" ht="11.25" customHeight="1" x14ac:dyDescent="0.2">
      <c r="A92" s="191" t="s">
        <v>147</v>
      </c>
      <c r="B92" s="205" t="s">
        <v>148</v>
      </c>
      <c r="C92" s="202" t="s">
        <v>200</v>
      </c>
      <c r="D92" s="204"/>
      <c r="F92" s="189">
        <v>3.32</v>
      </c>
      <c r="G92" s="182"/>
      <c r="I92" s="188">
        <v>0</v>
      </c>
      <c r="J92" s="182"/>
      <c r="L92" s="188">
        <v>0.996</v>
      </c>
      <c r="M92" s="180"/>
    </row>
    <row r="93" spans="1:13" ht="409.6" hidden="1" customHeight="1" x14ac:dyDescent="0.2"/>
    <row r="94" spans="1:13" ht="12.75" customHeight="1" x14ac:dyDescent="0.2">
      <c r="A94" s="191" t="s">
        <v>149</v>
      </c>
      <c r="B94" s="190" t="s">
        <v>150</v>
      </c>
      <c r="C94" s="203" t="s">
        <v>194</v>
      </c>
      <c r="D94" s="155"/>
      <c r="F94" s="189">
        <v>0.37</v>
      </c>
      <c r="G94" s="182"/>
      <c r="I94" s="188">
        <v>0</v>
      </c>
      <c r="J94" s="182"/>
      <c r="L94" s="188">
        <v>0</v>
      </c>
      <c r="M94" s="180"/>
    </row>
    <row r="95" spans="1:13" ht="409.6" hidden="1" customHeight="1" x14ac:dyDescent="0.2"/>
    <row r="96" spans="1:13" ht="12.75" customHeight="1" x14ac:dyDescent="0.2">
      <c r="A96" s="191" t="s">
        <v>151</v>
      </c>
      <c r="C96" s="202" t="s">
        <v>159</v>
      </c>
      <c r="D96" s="201"/>
      <c r="F96" s="189">
        <v>0</v>
      </c>
      <c r="G96" s="200"/>
      <c r="I96" s="199">
        <v>0</v>
      </c>
      <c r="J96" s="182"/>
      <c r="L96" s="188">
        <v>0</v>
      </c>
      <c r="M96" s="180"/>
    </row>
    <row r="97" spans="1:13" ht="409.6" hidden="1" customHeight="1" x14ac:dyDescent="0.2"/>
    <row r="98" spans="1:13" ht="12.75" customHeight="1" x14ac:dyDescent="0.2">
      <c r="A98" s="187" t="s">
        <v>79</v>
      </c>
      <c r="B98" s="186"/>
      <c r="C98" s="185"/>
      <c r="D98" s="185"/>
      <c r="E98" s="184"/>
      <c r="F98" s="183">
        <v>45.99</v>
      </c>
      <c r="G98" s="182"/>
      <c r="I98" s="181">
        <v>0</v>
      </c>
      <c r="J98" s="182"/>
      <c r="L98" s="181">
        <v>13.686</v>
      </c>
      <c r="M98" s="180"/>
    </row>
    <row r="99" spans="1:13" ht="10.5" customHeight="1" x14ac:dyDescent="0.2">
      <c r="A99" s="179"/>
      <c r="B99" s="178"/>
      <c r="C99" s="178"/>
      <c r="D99" s="178"/>
      <c r="E99" s="177"/>
      <c r="F99" s="155"/>
      <c r="G99" s="155"/>
      <c r="H99" s="155"/>
      <c r="I99" s="155"/>
      <c r="J99" s="155"/>
      <c r="K99" s="155"/>
      <c r="L99" s="155"/>
      <c r="M99" s="142"/>
    </row>
    <row r="100" spans="1:13" ht="12.75" customHeight="1" x14ac:dyDescent="0.2">
      <c r="A100" s="198" t="s">
        <v>153</v>
      </c>
      <c r="B100" s="169"/>
      <c r="C100" s="169"/>
      <c r="D100" s="169"/>
      <c r="E100" s="169"/>
      <c r="F100" s="168" t="s">
        <v>154</v>
      </c>
      <c r="G100" s="170"/>
      <c r="I100" s="168" t="s">
        <v>133</v>
      </c>
      <c r="J100" s="130"/>
      <c r="K100" s="197"/>
      <c r="L100" s="168" t="s">
        <v>134</v>
      </c>
      <c r="M100" s="196"/>
    </row>
    <row r="101" spans="1:13" ht="409.6" hidden="1" customHeight="1" x14ac:dyDescent="0.2"/>
    <row r="102" spans="1:13" ht="12.75" customHeight="1" x14ac:dyDescent="0.2">
      <c r="A102" s="191" t="s">
        <v>17</v>
      </c>
      <c r="B102" s="195">
        <v>27.41</v>
      </c>
      <c r="C102" s="190" t="s">
        <v>155</v>
      </c>
      <c r="D102" s="194" t="s">
        <v>156</v>
      </c>
      <c r="E102" s="193"/>
      <c r="F102" s="193"/>
      <c r="G102" s="193"/>
      <c r="H102" s="193"/>
      <c r="K102" s="134"/>
      <c r="L102" s="134"/>
      <c r="M102" s="192"/>
    </row>
    <row r="103" spans="1:13" ht="12.75" customHeight="1" x14ac:dyDescent="0.2">
      <c r="A103" s="191" t="s">
        <v>18</v>
      </c>
      <c r="B103" s="190"/>
      <c r="C103" s="190"/>
      <c r="D103" s="190"/>
      <c r="E103" s="190"/>
      <c r="F103" s="189">
        <v>3.43</v>
      </c>
      <c r="G103" s="182"/>
      <c r="I103" s="188">
        <v>3.43</v>
      </c>
      <c r="J103" s="182"/>
      <c r="K103" s="130"/>
      <c r="L103" s="188">
        <v>3.43</v>
      </c>
      <c r="M103" s="180"/>
    </row>
    <row r="104" spans="1:13" ht="409.6" hidden="1" customHeight="1" x14ac:dyDescent="0.2"/>
    <row r="105" spans="1:13" ht="12.75" customHeight="1" x14ac:dyDescent="0.2">
      <c r="A105" s="187" t="s">
        <v>79</v>
      </c>
      <c r="B105" s="186"/>
      <c r="C105" s="185"/>
      <c r="D105" s="185"/>
      <c r="E105" s="184"/>
      <c r="F105" s="183">
        <v>3.43</v>
      </c>
      <c r="G105" s="182"/>
      <c r="I105" s="181">
        <v>3.43</v>
      </c>
      <c r="J105" s="182"/>
      <c r="L105" s="181">
        <v>3.43</v>
      </c>
      <c r="M105" s="180"/>
    </row>
    <row r="106" spans="1:13" ht="10.5" customHeight="1" x14ac:dyDescent="0.2">
      <c r="A106" s="179"/>
      <c r="B106" s="178"/>
      <c r="C106" s="178"/>
      <c r="D106" s="178"/>
      <c r="E106" s="177"/>
      <c r="F106" s="155"/>
      <c r="G106" s="155"/>
      <c r="H106" s="155"/>
      <c r="I106" s="155"/>
      <c r="J106" s="155"/>
      <c r="K106" s="155"/>
      <c r="L106" s="155"/>
      <c r="M106" s="142"/>
    </row>
    <row r="107" spans="1:13" ht="10.5" customHeight="1" x14ac:dyDescent="0.2">
      <c r="A107" s="165"/>
      <c r="B107" s="165"/>
      <c r="C107" s="165"/>
      <c r="D107" s="164"/>
      <c r="E107" s="176"/>
      <c r="F107" s="175"/>
      <c r="G107" s="134"/>
      <c r="H107" s="134"/>
      <c r="I107" s="134"/>
      <c r="J107" s="134"/>
      <c r="K107" s="134"/>
      <c r="L107" s="134"/>
      <c r="M107" s="134"/>
    </row>
    <row r="108" spans="1:13" ht="12.75" customHeight="1" x14ac:dyDescent="0.2">
      <c r="A108" s="174"/>
      <c r="B108" s="173"/>
      <c r="C108" s="173"/>
      <c r="D108" s="172"/>
      <c r="E108" s="171"/>
      <c r="F108" s="168" t="s">
        <v>157</v>
      </c>
      <c r="G108" s="170"/>
      <c r="H108" s="169"/>
      <c r="I108" s="168" t="s">
        <v>133</v>
      </c>
      <c r="J108" s="170"/>
      <c r="K108" s="169"/>
      <c r="L108" s="168" t="s">
        <v>134</v>
      </c>
      <c r="M108" s="167"/>
    </row>
    <row r="109" spans="1:13" ht="15.75" customHeight="1" x14ac:dyDescent="0.25">
      <c r="A109" s="166" t="s">
        <v>158</v>
      </c>
      <c r="B109" s="165"/>
      <c r="C109" s="165"/>
      <c r="D109" s="164"/>
      <c r="E109" s="163"/>
      <c r="F109" s="160">
        <v>62.85</v>
      </c>
      <c r="G109" s="162"/>
      <c r="I109" s="160">
        <v>14.95</v>
      </c>
      <c r="J109" s="161"/>
      <c r="K109" s="134"/>
      <c r="L109" s="160">
        <v>29.52</v>
      </c>
      <c r="M109" s="159"/>
    </row>
    <row r="110" spans="1:13" ht="9" customHeight="1" x14ac:dyDescent="0.2">
      <c r="A110" s="158"/>
      <c r="B110" s="157"/>
      <c r="C110" s="157"/>
      <c r="D110" s="156"/>
      <c r="E110" s="156"/>
      <c r="F110" s="155"/>
      <c r="G110" s="155"/>
      <c r="H110" s="155"/>
      <c r="I110" s="155"/>
      <c r="J110" s="155"/>
      <c r="K110" s="155"/>
      <c r="L110" s="155"/>
      <c r="M110" s="142"/>
    </row>
    <row r="111" spans="1:13" ht="172.35" customHeight="1" x14ac:dyDescent="0.2"/>
    <row r="112" spans="1:13" ht="14.25" customHeight="1" x14ac:dyDescent="0.25">
      <c r="A112" s="269"/>
      <c r="B112" s="339" t="s">
        <v>62</v>
      </c>
      <c r="C112" s="339"/>
      <c r="D112" s="339"/>
      <c r="E112" s="339"/>
      <c r="F112" s="339"/>
      <c r="G112" s="339"/>
      <c r="H112" s="339"/>
      <c r="I112" s="339"/>
      <c r="J112" s="339"/>
      <c r="K112" s="339"/>
    </row>
    <row r="113" spans="1:13" ht="14.1" customHeight="1" x14ac:dyDescent="0.2">
      <c r="A113" s="57"/>
      <c r="B113" s="57" t="s">
        <v>66</v>
      </c>
      <c r="C113" s="130"/>
      <c r="D113" s="130"/>
      <c r="E113" s="130"/>
      <c r="F113" s="130"/>
      <c r="G113" s="130"/>
      <c r="H113" s="130"/>
      <c r="I113" s="130"/>
      <c r="J113" s="130"/>
      <c r="K113" s="196"/>
      <c r="L113" s="168" t="s">
        <v>94</v>
      </c>
      <c r="M113" s="167"/>
    </row>
    <row r="114" spans="1:13" ht="12.75" customHeight="1" x14ac:dyDescent="0.2">
      <c r="A114" s="127"/>
      <c r="B114" s="126"/>
      <c r="L114" s="268" t="s">
        <v>95</v>
      </c>
      <c r="M114" s="180"/>
    </row>
    <row r="115" spans="1:13" ht="13.5" customHeight="1" x14ac:dyDescent="0.2">
      <c r="A115" s="131" t="s">
        <v>96</v>
      </c>
      <c r="B115" s="267"/>
      <c r="C115" s="130"/>
      <c r="D115" s="130"/>
      <c r="E115" s="130"/>
      <c r="F115" s="130"/>
      <c r="G115" s="130"/>
      <c r="H115" s="130"/>
    </row>
    <row r="116" spans="1:13" ht="14.25" customHeight="1" x14ac:dyDescent="0.2">
      <c r="A116" s="205"/>
      <c r="B116" s="266" t="s">
        <v>97</v>
      </c>
      <c r="C116" s="206" t="s">
        <v>192</v>
      </c>
      <c r="D116" s="169"/>
      <c r="E116" s="169"/>
      <c r="F116" s="208"/>
      <c r="G116" s="208"/>
      <c r="H116" s="169"/>
      <c r="I116" s="264" t="s">
        <v>98</v>
      </c>
      <c r="J116" s="265">
        <v>3</v>
      </c>
      <c r="K116" s="264"/>
      <c r="L116" s="169"/>
      <c r="M116" s="263"/>
    </row>
    <row r="117" spans="1:13" ht="11.25" customHeight="1" thickBot="1" x14ac:dyDescent="0.25">
      <c r="A117" s="205"/>
      <c r="B117" s="191"/>
      <c r="C117" s="340" t="s">
        <v>184</v>
      </c>
      <c r="D117" s="340"/>
      <c r="E117" s="340"/>
      <c r="F117" s="340"/>
      <c r="G117" s="262"/>
      <c r="I117" s="190" t="s">
        <v>99</v>
      </c>
      <c r="J117" s="190"/>
      <c r="K117" s="200"/>
      <c r="L117" s="182"/>
      <c r="M117" s="180"/>
    </row>
    <row r="118" spans="1:13" ht="12.75" customHeight="1" thickTop="1" x14ac:dyDescent="0.2">
      <c r="A118" s="58" t="s">
        <v>71</v>
      </c>
      <c r="B118" s="261"/>
      <c r="C118" s="259"/>
      <c r="D118" s="260"/>
      <c r="E118" s="260"/>
      <c r="F118" s="259"/>
      <c r="G118" s="258"/>
      <c r="I118" s="205" t="s">
        <v>67</v>
      </c>
      <c r="J118" s="190"/>
      <c r="K118" s="200" t="s">
        <v>68</v>
      </c>
      <c r="L118" s="182"/>
      <c r="M118" s="180"/>
    </row>
    <row r="119" spans="1:13" ht="12.75" customHeight="1" x14ac:dyDescent="0.2">
      <c r="A119" s="59" t="s">
        <v>221</v>
      </c>
      <c r="B119" s="257"/>
      <c r="C119" s="255"/>
      <c r="D119" s="256"/>
      <c r="E119" s="256"/>
      <c r="F119" s="255"/>
      <c r="G119" s="254"/>
      <c r="H119" s="253" t="s">
        <v>100</v>
      </c>
      <c r="I119" s="253"/>
      <c r="J119" s="190"/>
      <c r="K119" s="252" t="s">
        <v>69</v>
      </c>
      <c r="L119" s="182"/>
      <c r="M119" s="180"/>
    </row>
    <row r="120" spans="1:13" ht="11.25" customHeight="1" thickBot="1" x14ac:dyDescent="0.25">
      <c r="A120" s="60" t="s">
        <v>220</v>
      </c>
      <c r="B120" s="251"/>
      <c r="C120" s="251"/>
      <c r="D120" s="251"/>
      <c r="E120" s="251"/>
      <c r="F120" s="251"/>
      <c r="G120" s="250"/>
      <c r="I120" s="205" t="s">
        <v>101</v>
      </c>
      <c r="J120" s="190"/>
      <c r="K120" s="200"/>
      <c r="L120" s="182"/>
      <c r="M120" s="180"/>
    </row>
    <row r="121" spans="1:13" ht="12.75" customHeight="1" thickTop="1" x14ac:dyDescent="0.2">
      <c r="A121" s="205"/>
      <c r="B121" s="221" t="s">
        <v>102</v>
      </c>
      <c r="C121" s="210" t="s">
        <v>69</v>
      </c>
      <c r="D121" s="155"/>
      <c r="E121" s="155"/>
      <c r="F121" s="249"/>
      <c r="G121" s="249"/>
      <c r="H121" s="210"/>
      <c r="I121" s="210"/>
      <c r="J121" s="210"/>
      <c r="K121" s="210"/>
      <c r="L121" s="155"/>
      <c r="M121" s="142"/>
    </row>
    <row r="122" spans="1:13" ht="9" customHeight="1" x14ac:dyDescent="0.2">
      <c r="A122" s="205"/>
      <c r="B122" s="190"/>
      <c r="C122" s="190"/>
      <c r="D122" s="190"/>
      <c r="E122" s="190"/>
      <c r="F122" s="190"/>
      <c r="G122" s="190"/>
      <c r="H122" s="190"/>
      <c r="I122" s="190"/>
      <c r="J122" s="190"/>
      <c r="K122" s="190"/>
    </row>
    <row r="123" spans="1:13" ht="12" customHeight="1" x14ac:dyDescent="0.2">
      <c r="A123" s="248" t="s">
        <v>103</v>
      </c>
      <c r="B123" s="208"/>
      <c r="C123" s="208"/>
      <c r="D123" s="247"/>
      <c r="E123" s="247"/>
      <c r="F123" s="247"/>
      <c r="G123" s="247"/>
      <c r="H123" s="247"/>
      <c r="I123" s="208"/>
      <c r="J123" s="208"/>
      <c r="K123" s="220"/>
      <c r="L123" s="220"/>
      <c r="M123" s="246"/>
    </row>
    <row r="124" spans="1:13" ht="15.75" customHeight="1" x14ac:dyDescent="0.2">
      <c r="A124" s="228" t="s">
        <v>104</v>
      </c>
      <c r="B124" s="206"/>
      <c r="C124" s="245">
        <v>55219.25</v>
      </c>
      <c r="D124" s="236"/>
      <c r="E124" s="232" t="s">
        <v>105</v>
      </c>
      <c r="F124" s="244"/>
      <c r="G124" s="190"/>
      <c r="H124" s="190"/>
      <c r="I124" s="233">
        <v>225</v>
      </c>
      <c r="J124" s="229"/>
      <c r="L124" s="222" t="s">
        <v>106</v>
      </c>
      <c r="M124" s="192"/>
    </row>
    <row r="125" spans="1:13" ht="12.75" customHeight="1" x14ac:dyDescent="0.2">
      <c r="A125" s="228" t="s">
        <v>107</v>
      </c>
      <c r="B125" s="218"/>
      <c r="C125" s="195">
        <v>1182.309976</v>
      </c>
      <c r="D125" s="236"/>
      <c r="E125" s="232" t="s">
        <v>108</v>
      </c>
      <c r="F125" s="234"/>
      <c r="G125" s="205"/>
      <c r="H125" s="190"/>
      <c r="I125" s="243"/>
      <c r="J125" s="242" t="s">
        <v>109</v>
      </c>
      <c r="M125" s="192"/>
    </row>
    <row r="126" spans="1:13" ht="12.75" customHeight="1" x14ac:dyDescent="0.2">
      <c r="A126" s="228" t="s">
        <v>110</v>
      </c>
      <c r="B126" s="218"/>
      <c r="C126" s="239">
        <v>54036.940024000003</v>
      </c>
      <c r="D126" s="236"/>
      <c r="E126" s="232" t="s">
        <v>111</v>
      </c>
      <c r="F126" s="234"/>
      <c r="G126" s="190"/>
      <c r="H126" s="190"/>
      <c r="I126" s="241">
        <v>0.16</v>
      </c>
      <c r="J126" s="182"/>
      <c r="L126" s="134"/>
      <c r="M126" s="192"/>
    </row>
    <row r="127" spans="1:13" ht="12.75" customHeight="1" x14ac:dyDescent="0.2">
      <c r="A127" s="228" t="s">
        <v>112</v>
      </c>
      <c r="B127" s="240" t="s">
        <v>162</v>
      </c>
      <c r="C127" s="239">
        <v>10807.388004799999</v>
      </c>
      <c r="D127" s="236"/>
      <c r="E127" s="232" t="s">
        <v>114</v>
      </c>
      <c r="F127" s="234"/>
      <c r="G127" s="190"/>
      <c r="I127" s="188">
        <v>0.94</v>
      </c>
      <c r="J127" s="182"/>
      <c r="L127" s="222" t="s">
        <v>115</v>
      </c>
      <c r="M127" s="192"/>
    </row>
    <row r="128" spans="1:13" ht="12.75" customHeight="1" x14ac:dyDescent="0.2">
      <c r="A128" s="228" t="s">
        <v>116</v>
      </c>
      <c r="B128" s="218"/>
      <c r="C128" s="235">
        <v>10</v>
      </c>
      <c r="D128" s="218" t="s">
        <v>117</v>
      </c>
      <c r="E128" s="232" t="s">
        <v>118</v>
      </c>
      <c r="F128" s="234"/>
      <c r="G128" s="190"/>
      <c r="I128" s="238">
        <v>1</v>
      </c>
      <c r="J128" s="237"/>
      <c r="L128" s="162"/>
      <c r="M128" s="192"/>
    </row>
    <row r="129" spans="1:13" ht="11.25" customHeight="1" x14ac:dyDescent="0.2">
      <c r="A129" s="228" t="s">
        <v>119</v>
      </c>
      <c r="B129" s="236"/>
      <c r="C129" s="235">
        <v>10</v>
      </c>
      <c r="D129" s="218" t="s">
        <v>117</v>
      </c>
      <c r="E129" s="232" t="s">
        <v>120</v>
      </c>
      <c r="F129" s="234"/>
      <c r="G129" s="205"/>
      <c r="H129" s="190"/>
      <c r="I129" s="223">
        <v>22</v>
      </c>
      <c r="J129" s="229"/>
      <c r="L129" s="222" t="s">
        <v>121</v>
      </c>
      <c r="M129" s="192"/>
    </row>
    <row r="130" spans="1:13" ht="11.25" customHeight="1" x14ac:dyDescent="0.2">
      <c r="A130" s="219" t="s">
        <v>122</v>
      </c>
      <c r="B130" s="218"/>
      <c r="C130" s="233">
        <v>0.85</v>
      </c>
      <c r="D130" s="225"/>
      <c r="E130" s="232" t="s">
        <v>123</v>
      </c>
      <c r="F130" s="205"/>
      <c r="G130" s="205"/>
      <c r="H130" s="190"/>
      <c r="I130" s="231">
        <v>200</v>
      </c>
      <c r="J130" s="162"/>
      <c r="L130" s="222" t="s">
        <v>124</v>
      </c>
      <c r="M130" s="192"/>
    </row>
    <row r="131" spans="1:13" ht="11.25" customHeight="1" x14ac:dyDescent="0.2">
      <c r="A131" s="228" t="s">
        <v>125</v>
      </c>
      <c r="B131" s="218"/>
      <c r="C131" s="230">
        <v>10000</v>
      </c>
      <c r="D131" s="218" t="s">
        <v>124</v>
      </c>
      <c r="E131" s="224" t="s">
        <v>126</v>
      </c>
      <c r="F131" s="205"/>
      <c r="G131" s="205"/>
      <c r="H131" s="190"/>
      <c r="I131" s="223">
        <v>3.2499999999999999E-3</v>
      </c>
      <c r="J131" s="229"/>
      <c r="L131" s="134"/>
      <c r="M131" s="192"/>
    </row>
    <row r="132" spans="1:13" ht="12.75" customHeight="1" x14ac:dyDescent="0.2">
      <c r="A132" s="228" t="s">
        <v>127</v>
      </c>
      <c r="B132" s="218"/>
      <c r="C132" s="227">
        <v>2000</v>
      </c>
      <c r="D132" s="218" t="s">
        <v>124</v>
      </c>
      <c r="E132" s="224" t="s">
        <v>128</v>
      </c>
      <c r="F132" s="205"/>
      <c r="G132" s="205"/>
      <c r="H132" s="190"/>
      <c r="I132" s="188">
        <v>3.6</v>
      </c>
      <c r="J132" s="182"/>
      <c r="L132" s="222" t="s">
        <v>115</v>
      </c>
      <c r="M132" s="192"/>
    </row>
    <row r="133" spans="1:13" ht="12.75" customHeight="1" x14ac:dyDescent="0.2">
      <c r="A133" s="226" t="s">
        <v>129</v>
      </c>
      <c r="B133" s="225"/>
      <c r="C133" s="190"/>
      <c r="D133" s="225"/>
      <c r="E133" s="224" t="s">
        <v>130</v>
      </c>
      <c r="F133" s="205"/>
      <c r="G133" s="205"/>
      <c r="H133" s="190"/>
      <c r="I133" s="223">
        <v>3200</v>
      </c>
      <c r="J133" s="182"/>
      <c r="L133" s="222" t="s">
        <v>124</v>
      </c>
      <c r="M133" s="192"/>
    </row>
    <row r="134" spans="1:13" ht="3" customHeight="1" x14ac:dyDescent="0.2">
      <c r="A134" s="221"/>
      <c r="B134" s="200"/>
      <c r="C134" s="210"/>
      <c r="D134" s="200"/>
      <c r="E134" s="200"/>
      <c r="F134" s="210"/>
      <c r="G134" s="210"/>
      <c r="H134" s="210"/>
      <c r="I134" s="210"/>
      <c r="J134" s="210"/>
      <c r="M134" s="142"/>
    </row>
    <row r="135" spans="1:13" ht="6" customHeight="1" x14ac:dyDescent="0.2">
      <c r="H135" s="220"/>
      <c r="I135" s="169"/>
      <c r="J135" s="169"/>
      <c r="K135" s="220"/>
      <c r="L135" s="169"/>
      <c r="M135" s="134"/>
    </row>
    <row r="136" spans="1:13" ht="12.75" customHeight="1" x14ac:dyDescent="0.2">
      <c r="A136" s="209" t="s">
        <v>131</v>
      </c>
      <c r="B136" s="208"/>
      <c r="C136" s="208"/>
      <c r="D136" s="208"/>
      <c r="E136" s="208"/>
      <c r="F136" s="168" t="s">
        <v>132</v>
      </c>
      <c r="G136" s="208"/>
      <c r="I136" s="168" t="s">
        <v>133</v>
      </c>
      <c r="J136" s="170"/>
      <c r="L136" s="168" t="s">
        <v>134</v>
      </c>
      <c r="M136" s="167"/>
    </row>
    <row r="137" spans="1:13" ht="12.75" customHeight="1" x14ac:dyDescent="0.2">
      <c r="A137" s="219" t="s">
        <v>135</v>
      </c>
      <c r="B137" s="190" t="s">
        <v>136</v>
      </c>
      <c r="C137" s="218" t="s">
        <v>199</v>
      </c>
      <c r="D137" s="210"/>
      <c r="F137" s="189">
        <v>4.32</v>
      </c>
      <c r="G137" s="200"/>
      <c r="I137" s="216">
        <v>3.456</v>
      </c>
      <c r="J137" s="182"/>
      <c r="L137" s="188">
        <v>3.456</v>
      </c>
      <c r="M137" s="180"/>
    </row>
    <row r="138" spans="1:13" ht="12.75" customHeight="1" x14ac:dyDescent="0.2">
      <c r="A138" s="215" t="s">
        <v>137</v>
      </c>
      <c r="B138" s="218" t="s">
        <v>138</v>
      </c>
      <c r="C138" s="217" t="s">
        <v>198</v>
      </c>
      <c r="D138" s="155"/>
      <c r="F138" s="189">
        <v>1.62</v>
      </c>
      <c r="G138" s="200"/>
      <c r="I138" s="214">
        <v>1.62</v>
      </c>
      <c r="J138" s="182"/>
      <c r="L138" s="189">
        <v>1.62</v>
      </c>
      <c r="M138" s="180"/>
    </row>
    <row r="139" spans="1:13" ht="12.75" customHeight="1" x14ac:dyDescent="0.2">
      <c r="A139" s="215" t="s">
        <v>139</v>
      </c>
      <c r="B139" s="190" t="s">
        <v>140</v>
      </c>
      <c r="C139" s="218" t="s">
        <v>198</v>
      </c>
      <c r="D139" s="155"/>
      <c r="F139" s="189">
        <v>1.62</v>
      </c>
      <c r="G139" s="200"/>
      <c r="I139" s="188">
        <v>1.62</v>
      </c>
      <c r="J139" s="182"/>
      <c r="L139" s="214">
        <v>1.62</v>
      </c>
      <c r="M139" s="180"/>
    </row>
    <row r="140" spans="1:13" ht="12.75" customHeight="1" x14ac:dyDescent="0.2">
      <c r="A140" s="215" t="s">
        <v>141</v>
      </c>
      <c r="B140" s="205" t="s">
        <v>142</v>
      </c>
      <c r="C140" s="217" t="s">
        <v>197</v>
      </c>
      <c r="D140" s="210"/>
      <c r="E140" s="190"/>
      <c r="F140" s="189">
        <v>3.67</v>
      </c>
      <c r="G140" s="182"/>
      <c r="I140" s="216">
        <v>2.9359999999999999</v>
      </c>
      <c r="J140" s="182"/>
      <c r="L140" s="189">
        <v>3.67</v>
      </c>
      <c r="M140" s="180"/>
    </row>
    <row r="141" spans="1:13" ht="9" customHeight="1" x14ac:dyDescent="0.2">
      <c r="A141" s="215" t="s">
        <v>79</v>
      </c>
      <c r="B141" s="205"/>
      <c r="C141" s="205"/>
      <c r="D141" s="205"/>
      <c r="E141" s="190"/>
      <c r="F141" s="189">
        <v>11.23</v>
      </c>
      <c r="G141" s="200"/>
      <c r="I141" s="214">
        <v>9.64</v>
      </c>
      <c r="J141" s="182"/>
      <c r="L141" s="214">
        <v>10.37</v>
      </c>
      <c r="M141" s="180"/>
    </row>
    <row r="142" spans="1:13" ht="0.75" customHeight="1" x14ac:dyDescent="0.2">
      <c r="A142" s="213"/>
      <c r="B142" s="210"/>
      <c r="C142" s="210"/>
      <c r="D142" s="210"/>
      <c r="E142" s="212"/>
      <c r="F142" s="211"/>
      <c r="G142" s="210"/>
      <c r="H142" s="210"/>
      <c r="I142" s="210"/>
      <c r="J142" s="210"/>
      <c r="K142" s="210"/>
      <c r="L142" s="155"/>
      <c r="M142" s="142"/>
    </row>
    <row r="143" spans="1:13" ht="12" customHeight="1" x14ac:dyDescent="0.2">
      <c r="A143" s="209" t="s">
        <v>143</v>
      </c>
      <c r="B143" s="208"/>
      <c r="C143" s="208"/>
      <c r="D143" s="208"/>
      <c r="E143" s="208"/>
      <c r="F143" s="207" t="s">
        <v>144</v>
      </c>
      <c r="G143" s="206"/>
      <c r="H143" s="169"/>
      <c r="I143" s="168" t="s">
        <v>133</v>
      </c>
      <c r="J143" s="170"/>
      <c r="K143" s="169"/>
      <c r="L143" s="168" t="s">
        <v>134</v>
      </c>
      <c r="M143" s="167"/>
    </row>
    <row r="144" spans="1:13" ht="13.5" customHeight="1" x14ac:dyDescent="0.2">
      <c r="A144" s="191" t="s">
        <v>145</v>
      </c>
      <c r="B144" s="205" t="s">
        <v>146</v>
      </c>
      <c r="C144" s="202" t="s">
        <v>196</v>
      </c>
      <c r="D144" s="204"/>
      <c r="F144" s="189">
        <v>33.840000000000003</v>
      </c>
      <c r="G144" s="182"/>
      <c r="I144" s="188">
        <v>0</v>
      </c>
      <c r="J144" s="182"/>
      <c r="L144" s="188">
        <v>10.151999999999999</v>
      </c>
      <c r="M144" s="180"/>
    </row>
    <row r="145" spans="1:13" ht="0.2" customHeight="1" x14ac:dyDescent="0.2"/>
    <row r="146" spans="1:13" ht="11.25" customHeight="1" x14ac:dyDescent="0.2">
      <c r="A146" s="191" t="s">
        <v>147</v>
      </c>
      <c r="B146" s="205" t="s">
        <v>148</v>
      </c>
      <c r="C146" s="202" t="s">
        <v>195</v>
      </c>
      <c r="D146" s="204"/>
      <c r="F146" s="189">
        <v>3.03</v>
      </c>
      <c r="G146" s="182"/>
      <c r="I146" s="188">
        <v>0</v>
      </c>
      <c r="J146" s="182"/>
      <c r="L146" s="188">
        <v>0.90900000000000003</v>
      </c>
      <c r="M146" s="180"/>
    </row>
    <row r="147" spans="1:13" ht="409.6" hidden="1" customHeight="1" x14ac:dyDescent="0.2"/>
    <row r="148" spans="1:13" ht="12.75" customHeight="1" x14ac:dyDescent="0.2">
      <c r="A148" s="191" t="s">
        <v>149</v>
      </c>
      <c r="B148" s="190" t="s">
        <v>150</v>
      </c>
      <c r="C148" s="203" t="s">
        <v>194</v>
      </c>
      <c r="D148" s="155"/>
      <c r="F148" s="189">
        <v>0.37</v>
      </c>
      <c r="G148" s="182"/>
      <c r="I148" s="188">
        <v>0</v>
      </c>
      <c r="J148" s="182"/>
      <c r="L148" s="188">
        <v>0</v>
      </c>
      <c r="M148" s="180"/>
    </row>
    <row r="149" spans="1:13" ht="409.6" hidden="1" customHeight="1" x14ac:dyDescent="0.2"/>
    <row r="150" spans="1:13" ht="12.75" customHeight="1" x14ac:dyDescent="0.2">
      <c r="A150" s="191" t="s">
        <v>151</v>
      </c>
      <c r="C150" s="202" t="s">
        <v>159</v>
      </c>
      <c r="D150" s="201"/>
      <c r="F150" s="189">
        <v>0</v>
      </c>
      <c r="G150" s="200"/>
      <c r="I150" s="199">
        <v>0</v>
      </c>
      <c r="J150" s="182"/>
      <c r="L150" s="188">
        <v>0</v>
      </c>
      <c r="M150" s="180"/>
    </row>
    <row r="151" spans="1:13" ht="409.6" hidden="1" customHeight="1" x14ac:dyDescent="0.2"/>
    <row r="152" spans="1:13" ht="12.75" customHeight="1" x14ac:dyDescent="0.2">
      <c r="A152" s="187" t="s">
        <v>79</v>
      </c>
      <c r="B152" s="186"/>
      <c r="C152" s="185"/>
      <c r="D152" s="185"/>
      <c r="E152" s="184"/>
      <c r="F152" s="183">
        <v>37.24</v>
      </c>
      <c r="G152" s="182"/>
      <c r="I152" s="181">
        <v>0</v>
      </c>
      <c r="J152" s="182"/>
      <c r="L152" s="181">
        <v>11.061</v>
      </c>
      <c r="M152" s="180"/>
    </row>
    <row r="153" spans="1:13" ht="10.5" customHeight="1" x14ac:dyDescent="0.2">
      <c r="A153" s="179"/>
      <c r="B153" s="178"/>
      <c r="C153" s="178"/>
      <c r="D153" s="178"/>
      <c r="E153" s="177"/>
      <c r="F153" s="155"/>
      <c r="G153" s="155"/>
      <c r="H153" s="155"/>
      <c r="I153" s="155"/>
      <c r="J153" s="155"/>
      <c r="K153" s="155"/>
      <c r="L153" s="155"/>
      <c r="M153" s="142"/>
    </row>
    <row r="154" spans="1:13" ht="12.75" customHeight="1" x14ac:dyDescent="0.2">
      <c r="A154" s="198" t="s">
        <v>153</v>
      </c>
      <c r="B154" s="169"/>
      <c r="C154" s="169"/>
      <c r="D154" s="169"/>
      <c r="E154" s="169"/>
      <c r="F154" s="168" t="s">
        <v>154</v>
      </c>
      <c r="G154" s="170"/>
      <c r="I154" s="168" t="s">
        <v>133</v>
      </c>
      <c r="J154" s="130"/>
      <c r="K154" s="197"/>
      <c r="L154" s="168" t="s">
        <v>134</v>
      </c>
      <c r="M154" s="196"/>
    </row>
    <row r="155" spans="1:13" ht="409.6" hidden="1" customHeight="1" x14ac:dyDescent="0.2"/>
    <row r="156" spans="1:13" ht="12.75" customHeight="1" x14ac:dyDescent="0.2">
      <c r="A156" s="191" t="s">
        <v>17</v>
      </c>
      <c r="B156" s="195">
        <v>27.41</v>
      </c>
      <c r="C156" s="190" t="s">
        <v>155</v>
      </c>
      <c r="D156" s="194" t="s">
        <v>156</v>
      </c>
      <c r="E156" s="193"/>
      <c r="F156" s="193"/>
      <c r="G156" s="193"/>
      <c r="H156" s="193"/>
      <c r="K156" s="134"/>
      <c r="L156" s="134"/>
      <c r="M156" s="192"/>
    </row>
    <row r="157" spans="1:13" ht="12.75" customHeight="1" x14ac:dyDescent="0.2">
      <c r="A157" s="191" t="s">
        <v>18</v>
      </c>
      <c r="B157" s="190"/>
      <c r="C157" s="190"/>
      <c r="D157" s="190"/>
      <c r="E157" s="190"/>
      <c r="F157" s="189">
        <v>3.43</v>
      </c>
      <c r="G157" s="182"/>
      <c r="I157" s="188">
        <v>3.43</v>
      </c>
      <c r="J157" s="182"/>
      <c r="K157" s="130"/>
      <c r="L157" s="188">
        <v>3.43</v>
      </c>
      <c r="M157" s="180"/>
    </row>
    <row r="158" spans="1:13" ht="409.6" hidden="1" customHeight="1" x14ac:dyDescent="0.2"/>
    <row r="159" spans="1:13" ht="12.75" customHeight="1" x14ac:dyDescent="0.2">
      <c r="A159" s="187" t="s">
        <v>79</v>
      </c>
      <c r="B159" s="186"/>
      <c r="C159" s="185"/>
      <c r="D159" s="185"/>
      <c r="E159" s="184"/>
      <c r="F159" s="183">
        <v>3.43</v>
      </c>
      <c r="G159" s="182"/>
      <c r="I159" s="181">
        <v>3.43</v>
      </c>
      <c r="J159" s="182"/>
      <c r="L159" s="181">
        <v>3.43</v>
      </c>
      <c r="M159" s="180"/>
    </row>
    <row r="160" spans="1:13" ht="10.5" customHeight="1" x14ac:dyDescent="0.2">
      <c r="A160" s="179"/>
      <c r="B160" s="178"/>
      <c r="C160" s="178"/>
      <c r="D160" s="178"/>
      <c r="E160" s="177"/>
      <c r="F160" s="155"/>
      <c r="G160" s="155"/>
      <c r="H160" s="155"/>
      <c r="I160" s="155"/>
      <c r="J160" s="155"/>
      <c r="K160" s="155"/>
      <c r="L160" s="155"/>
      <c r="M160" s="142"/>
    </row>
    <row r="161" spans="1:13" ht="10.5" customHeight="1" x14ac:dyDescent="0.2">
      <c r="A161" s="165"/>
      <c r="B161" s="165"/>
      <c r="C161" s="165"/>
      <c r="D161" s="164"/>
      <c r="E161" s="176"/>
      <c r="F161" s="175"/>
      <c r="G161" s="134"/>
      <c r="H161" s="134"/>
      <c r="I161" s="134"/>
      <c r="J161" s="134"/>
      <c r="K161" s="134"/>
      <c r="L161" s="134"/>
      <c r="M161" s="134"/>
    </row>
    <row r="162" spans="1:13" ht="12.75" customHeight="1" x14ac:dyDescent="0.2">
      <c r="A162" s="174"/>
      <c r="B162" s="173"/>
      <c r="C162" s="173"/>
      <c r="D162" s="172"/>
      <c r="E162" s="171"/>
      <c r="F162" s="168" t="s">
        <v>157</v>
      </c>
      <c r="G162" s="170"/>
      <c r="H162" s="169"/>
      <c r="I162" s="168" t="s">
        <v>133</v>
      </c>
      <c r="J162" s="170"/>
      <c r="K162" s="169"/>
      <c r="L162" s="168" t="s">
        <v>134</v>
      </c>
      <c r="M162" s="167"/>
    </row>
    <row r="163" spans="1:13" ht="15.75" customHeight="1" x14ac:dyDescent="0.25">
      <c r="A163" s="166" t="s">
        <v>158</v>
      </c>
      <c r="B163" s="165"/>
      <c r="C163" s="165"/>
      <c r="D163" s="164"/>
      <c r="E163" s="163"/>
      <c r="F163" s="160">
        <v>51.9</v>
      </c>
      <c r="G163" s="162"/>
      <c r="I163" s="160">
        <v>13.07</v>
      </c>
      <c r="J163" s="161"/>
      <c r="K163" s="134"/>
      <c r="L163" s="160">
        <v>24.86</v>
      </c>
      <c r="M163" s="159"/>
    </row>
    <row r="164" spans="1:13" ht="9" customHeight="1" x14ac:dyDescent="0.2">
      <c r="A164" s="158"/>
      <c r="B164" s="157"/>
      <c r="C164" s="157"/>
      <c r="D164" s="156"/>
      <c r="E164" s="156"/>
      <c r="F164" s="155"/>
      <c r="G164" s="155"/>
      <c r="H164" s="155"/>
      <c r="I164" s="155"/>
      <c r="J164" s="155"/>
      <c r="K164" s="155"/>
      <c r="L164" s="155"/>
      <c r="M164" s="142"/>
    </row>
    <row r="165" spans="1:13" ht="172.35" customHeight="1" x14ac:dyDescent="0.2"/>
    <row r="166" spans="1:13" ht="14.25" customHeight="1" x14ac:dyDescent="0.25">
      <c r="A166" s="269"/>
      <c r="B166" s="339" t="s">
        <v>62</v>
      </c>
      <c r="C166" s="339"/>
      <c r="D166" s="339"/>
      <c r="E166" s="339"/>
      <c r="F166" s="339"/>
      <c r="G166" s="339"/>
      <c r="H166" s="339"/>
      <c r="I166" s="339"/>
      <c r="J166" s="339"/>
      <c r="K166" s="339"/>
    </row>
    <row r="167" spans="1:13" ht="14.1" customHeight="1" x14ac:dyDescent="0.2">
      <c r="A167" s="57"/>
      <c r="B167" s="57" t="s">
        <v>66</v>
      </c>
      <c r="C167" s="130"/>
      <c r="D167" s="130"/>
      <c r="E167" s="130"/>
      <c r="F167" s="130"/>
      <c r="G167" s="130"/>
      <c r="H167" s="130"/>
      <c r="I167" s="130"/>
      <c r="J167" s="130"/>
      <c r="K167" s="196"/>
      <c r="L167" s="168" t="s">
        <v>94</v>
      </c>
      <c r="M167" s="167"/>
    </row>
    <row r="168" spans="1:13" ht="12.75" customHeight="1" x14ac:dyDescent="0.2">
      <c r="A168" s="127"/>
      <c r="B168" s="126"/>
      <c r="L168" s="268" t="s">
        <v>95</v>
      </c>
      <c r="M168" s="180"/>
    </row>
    <row r="169" spans="1:13" ht="13.5" customHeight="1" x14ac:dyDescent="0.2">
      <c r="A169" s="131" t="s">
        <v>96</v>
      </c>
      <c r="B169" s="267"/>
      <c r="C169" s="130"/>
      <c r="D169" s="130"/>
      <c r="E169" s="130"/>
      <c r="F169" s="130"/>
      <c r="G169" s="130"/>
      <c r="H169" s="130"/>
    </row>
    <row r="170" spans="1:13" ht="14.25" customHeight="1" x14ac:dyDescent="0.2">
      <c r="A170" s="205"/>
      <c r="B170" s="266" t="s">
        <v>97</v>
      </c>
      <c r="C170" s="206" t="s">
        <v>89</v>
      </c>
      <c r="D170" s="169"/>
      <c r="E170" s="169"/>
      <c r="F170" s="208"/>
      <c r="G170" s="208"/>
      <c r="H170" s="169"/>
      <c r="I170" s="264" t="s">
        <v>98</v>
      </c>
      <c r="J170" s="265">
        <v>4</v>
      </c>
      <c r="K170" s="264"/>
      <c r="L170" s="169"/>
      <c r="M170" s="263"/>
    </row>
    <row r="171" spans="1:13" ht="11.25" customHeight="1" thickBot="1" x14ac:dyDescent="0.25">
      <c r="A171" s="205"/>
      <c r="B171" s="191"/>
      <c r="C171" s="340" t="s">
        <v>29</v>
      </c>
      <c r="D171" s="340"/>
      <c r="E171" s="340"/>
      <c r="F171" s="340"/>
      <c r="G171" s="262"/>
      <c r="I171" s="190" t="s">
        <v>99</v>
      </c>
      <c r="J171" s="190"/>
      <c r="K171" s="200"/>
      <c r="L171" s="182"/>
      <c r="M171" s="180"/>
    </row>
    <row r="172" spans="1:13" ht="12.75" customHeight="1" thickTop="1" x14ac:dyDescent="0.2">
      <c r="A172" s="58" t="s">
        <v>71</v>
      </c>
      <c r="B172" s="261"/>
      <c r="C172" s="259"/>
      <c r="D172" s="260"/>
      <c r="E172" s="260"/>
      <c r="F172" s="259"/>
      <c r="G172" s="258"/>
      <c r="I172" s="205" t="s">
        <v>67</v>
      </c>
      <c r="J172" s="190"/>
      <c r="K172" s="200" t="s">
        <v>68</v>
      </c>
      <c r="L172" s="182"/>
      <c r="M172" s="180"/>
    </row>
    <row r="173" spans="1:13" ht="12.75" customHeight="1" x14ac:dyDescent="0.2">
      <c r="A173" s="59" t="s">
        <v>221</v>
      </c>
      <c r="B173" s="257"/>
      <c r="C173" s="255"/>
      <c r="D173" s="256"/>
      <c r="E173" s="256"/>
      <c r="F173" s="255"/>
      <c r="G173" s="254"/>
      <c r="H173" s="253" t="s">
        <v>100</v>
      </c>
      <c r="I173" s="253"/>
      <c r="J173" s="190"/>
      <c r="K173" s="252" t="s">
        <v>69</v>
      </c>
      <c r="L173" s="182"/>
      <c r="M173" s="180"/>
    </row>
    <row r="174" spans="1:13" ht="11.25" customHeight="1" thickBot="1" x14ac:dyDescent="0.25">
      <c r="A174" s="60" t="s">
        <v>220</v>
      </c>
      <c r="B174" s="251"/>
      <c r="C174" s="251"/>
      <c r="D174" s="251"/>
      <c r="E174" s="251"/>
      <c r="F174" s="251"/>
      <c r="G174" s="250"/>
      <c r="I174" s="205" t="s">
        <v>101</v>
      </c>
      <c r="J174" s="190"/>
      <c r="K174" s="200"/>
      <c r="L174" s="182"/>
      <c r="M174" s="180"/>
    </row>
    <row r="175" spans="1:13" ht="12.75" customHeight="1" thickTop="1" x14ac:dyDescent="0.2">
      <c r="A175" s="205"/>
      <c r="B175" s="221" t="s">
        <v>102</v>
      </c>
      <c r="C175" s="210" t="s">
        <v>69</v>
      </c>
      <c r="D175" s="155"/>
      <c r="E175" s="155"/>
      <c r="F175" s="249"/>
      <c r="G175" s="249"/>
      <c r="H175" s="210"/>
      <c r="I175" s="210"/>
      <c r="J175" s="210"/>
      <c r="K175" s="210"/>
      <c r="L175" s="155"/>
      <c r="M175" s="142"/>
    </row>
    <row r="176" spans="1:13" ht="9" customHeight="1" x14ac:dyDescent="0.2">
      <c r="A176" s="205"/>
      <c r="B176" s="190"/>
      <c r="C176" s="190"/>
      <c r="D176" s="190"/>
      <c r="E176" s="190"/>
      <c r="F176" s="190"/>
      <c r="G176" s="190"/>
      <c r="H176" s="190"/>
      <c r="I176" s="190"/>
      <c r="J176" s="190"/>
      <c r="K176" s="190"/>
    </row>
    <row r="177" spans="1:13" ht="12" customHeight="1" x14ac:dyDescent="0.2">
      <c r="A177" s="248" t="s">
        <v>103</v>
      </c>
      <c r="B177" s="208"/>
      <c r="C177" s="208"/>
      <c r="D177" s="247"/>
      <c r="E177" s="247"/>
      <c r="F177" s="247"/>
      <c r="G177" s="247"/>
      <c r="H177" s="247"/>
      <c r="I177" s="208"/>
      <c r="J177" s="208"/>
      <c r="K177" s="220"/>
      <c r="L177" s="220"/>
      <c r="M177" s="246"/>
    </row>
    <row r="178" spans="1:13" ht="15.75" customHeight="1" x14ac:dyDescent="0.2">
      <c r="A178" s="228" t="s">
        <v>104</v>
      </c>
      <c r="B178" s="206"/>
      <c r="C178" s="245">
        <v>11823.13</v>
      </c>
      <c r="D178" s="236"/>
      <c r="E178" s="232" t="s">
        <v>105</v>
      </c>
      <c r="F178" s="244"/>
      <c r="G178" s="190"/>
      <c r="H178" s="190"/>
      <c r="I178" s="233">
        <v>200</v>
      </c>
      <c r="J178" s="229"/>
      <c r="L178" s="222" t="s">
        <v>106</v>
      </c>
      <c r="M178" s="192"/>
    </row>
    <row r="179" spans="1:13" ht="12.75" customHeight="1" x14ac:dyDescent="0.2">
      <c r="A179" s="228" t="s">
        <v>107</v>
      </c>
      <c r="B179" s="218"/>
      <c r="C179" s="195">
        <v>140.12979200000001</v>
      </c>
      <c r="D179" s="236"/>
      <c r="E179" s="232" t="s">
        <v>108</v>
      </c>
      <c r="F179" s="234"/>
      <c r="G179" s="205"/>
      <c r="H179" s="190"/>
      <c r="I179" s="243"/>
      <c r="J179" s="242" t="s">
        <v>163</v>
      </c>
      <c r="M179" s="192"/>
    </row>
    <row r="180" spans="1:13" ht="12.75" customHeight="1" x14ac:dyDescent="0.2">
      <c r="A180" s="228" t="s">
        <v>110</v>
      </c>
      <c r="B180" s="218"/>
      <c r="C180" s="239">
        <v>11683.000207999999</v>
      </c>
      <c r="D180" s="236"/>
      <c r="E180" s="232" t="s">
        <v>111</v>
      </c>
      <c r="F180" s="234"/>
      <c r="G180" s="190"/>
      <c r="H180" s="190"/>
      <c r="I180" s="241">
        <v>0.2271</v>
      </c>
      <c r="J180" s="182"/>
      <c r="L180" s="134"/>
      <c r="M180" s="192"/>
    </row>
    <row r="181" spans="1:13" ht="12.75" customHeight="1" x14ac:dyDescent="0.2">
      <c r="A181" s="228" t="s">
        <v>112</v>
      </c>
      <c r="B181" s="240" t="s">
        <v>113</v>
      </c>
      <c r="C181" s="239">
        <v>1168.3000208000001</v>
      </c>
      <c r="D181" s="236"/>
      <c r="E181" s="232" t="s">
        <v>114</v>
      </c>
      <c r="F181" s="234"/>
      <c r="G181" s="190"/>
      <c r="I181" s="188">
        <v>0.88</v>
      </c>
      <c r="J181" s="182"/>
      <c r="L181" s="222" t="s">
        <v>115</v>
      </c>
      <c r="M181" s="192"/>
    </row>
    <row r="182" spans="1:13" ht="12.75" customHeight="1" x14ac:dyDescent="0.2">
      <c r="A182" s="228" t="s">
        <v>116</v>
      </c>
      <c r="B182" s="218"/>
      <c r="C182" s="235">
        <v>10</v>
      </c>
      <c r="D182" s="218" t="s">
        <v>117</v>
      </c>
      <c r="E182" s="232" t="s">
        <v>118</v>
      </c>
      <c r="F182" s="234"/>
      <c r="G182" s="190"/>
      <c r="I182" s="238">
        <v>1</v>
      </c>
      <c r="J182" s="237"/>
      <c r="L182" s="162"/>
      <c r="M182" s="192"/>
    </row>
    <row r="183" spans="1:13" ht="11.25" customHeight="1" x14ac:dyDescent="0.2">
      <c r="A183" s="228" t="s">
        <v>119</v>
      </c>
      <c r="B183" s="236"/>
      <c r="C183" s="235">
        <v>10</v>
      </c>
      <c r="D183" s="218" t="s">
        <v>117</v>
      </c>
      <c r="E183" s="232" t="s">
        <v>120</v>
      </c>
      <c r="F183" s="234"/>
      <c r="G183" s="205"/>
      <c r="H183" s="190"/>
      <c r="I183" s="223">
        <v>12</v>
      </c>
      <c r="J183" s="229"/>
      <c r="L183" s="222" t="s">
        <v>121</v>
      </c>
      <c r="M183" s="192"/>
    </row>
    <row r="184" spans="1:13" ht="11.25" customHeight="1" x14ac:dyDescent="0.2">
      <c r="A184" s="219" t="s">
        <v>122</v>
      </c>
      <c r="B184" s="218"/>
      <c r="C184" s="233">
        <v>0.75</v>
      </c>
      <c r="D184" s="225"/>
      <c r="E184" s="232" t="s">
        <v>123</v>
      </c>
      <c r="F184" s="205"/>
      <c r="G184" s="205"/>
      <c r="H184" s="190"/>
      <c r="I184" s="231">
        <v>100</v>
      </c>
      <c r="J184" s="162"/>
      <c r="L184" s="222" t="s">
        <v>124</v>
      </c>
      <c r="M184" s="192"/>
    </row>
    <row r="185" spans="1:13" ht="11.25" customHeight="1" x14ac:dyDescent="0.2">
      <c r="A185" s="228" t="s">
        <v>125</v>
      </c>
      <c r="B185" s="218"/>
      <c r="C185" s="230">
        <v>10000</v>
      </c>
      <c r="D185" s="218" t="s">
        <v>124</v>
      </c>
      <c r="E185" s="224" t="s">
        <v>126</v>
      </c>
      <c r="F185" s="205"/>
      <c r="G185" s="205"/>
      <c r="H185" s="190"/>
      <c r="I185" s="223">
        <v>2.3E-3</v>
      </c>
      <c r="J185" s="229"/>
      <c r="L185" s="134"/>
      <c r="M185" s="192"/>
    </row>
    <row r="186" spans="1:13" ht="12.75" customHeight="1" x14ac:dyDescent="0.2">
      <c r="A186" s="228" t="s">
        <v>127</v>
      </c>
      <c r="B186" s="218"/>
      <c r="C186" s="227">
        <v>2000</v>
      </c>
      <c r="D186" s="218" t="s">
        <v>124</v>
      </c>
      <c r="E186" s="224" t="s">
        <v>128</v>
      </c>
      <c r="F186" s="205"/>
      <c r="G186" s="205"/>
      <c r="H186" s="190"/>
      <c r="I186" s="188">
        <v>3.6</v>
      </c>
      <c r="J186" s="182"/>
      <c r="L186" s="222" t="s">
        <v>115</v>
      </c>
      <c r="M186" s="192"/>
    </row>
    <row r="187" spans="1:13" ht="12.75" customHeight="1" x14ac:dyDescent="0.2">
      <c r="A187" s="226" t="s">
        <v>129</v>
      </c>
      <c r="B187" s="225"/>
      <c r="C187" s="190"/>
      <c r="D187" s="225"/>
      <c r="E187" s="224" t="s">
        <v>130</v>
      </c>
      <c r="F187" s="205"/>
      <c r="G187" s="205"/>
      <c r="H187" s="190"/>
      <c r="I187" s="223">
        <v>2000</v>
      </c>
      <c r="J187" s="182"/>
      <c r="L187" s="222" t="s">
        <v>124</v>
      </c>
      <c r="M187" s="192"/>
    </row>
    <row r="188" spans="1:13" ht="3" customHeight="1" x14ac:dyDescent="0.2">
      <c r="A188" s="221"/>
      <c r="B188" s="200"/>
      <c r="C188" s="210"/>
      <c r="D188" s="200"/>
      <c r="E188" s="200"/>
      <c r="F188" s="210"/>
      <c r="G188" s="210"/>
      <c r="H188" s="210"/>
      <c r="I188" s="210"/>
      <c r="J188" s="210"/>
      <c r="M188" s="142"/>
    </row>
    <row r="189" spans="1:13" ht="6" customHeight="1" x14ac:dyDescent="0.2">
      <c r="H189" s="220"/>
      <c r="I189" s="169"/>
      <c r="J189" s="169"/>
      <c r="K189" s="220"/>
      <c r="L189" s="169"/>
      <c r="M189" s="134"/>
    </row>
    <row r="190" spans="1:13" ht="12.75" customHeight="1" x14ac:dyDescent="0.2">
      <c r="A190" s="209" t="s">
        <v>131</v>
      </c>
      <c r="B190" s="208"/>
      <c r="C190" s="208"/>
      <c r="D190" s="208"/>
      <c r="E190" s="208"/>
      <c r="F190" s="168" t="s">
        <v>132</v>
      </c>
      <c r="G190" s="208"/>
      <c r="I190" s="168" t="s">
        <v>133</v>
      </c>
      <c r="J190" s="170"/>
      <c r="L190" s="168" t="s">
        <v>134</v>
      </c>
      <c r="M190" s="167"/>
    </row>
    <row r="191" spans="1:13" ht="12.75" customHeight="1" x14ac:dyDescent="0.2">
      <c r="A191" s="219" t="s">
        <v>135</v>
      </c>
      <c r="B191" s="190" t="s">
        <v>136</v>
      </c>
      <c r="C191" s="218" t="s">
        <v>164</v>
      </c>
      <c r="D191" s="210"/>
      <c r="F191" s="189">
        <v>1.05</v>
      </c>
      <c r="G191" s="200"/>
      <c r="I191" s="216">
        <v>0.84</v>
      </c>
      <c r="J191" s="182"/>
      <c r="L191" s="188">
        <v>0.84</v>
      </c>
      <c r="M191" s="180"/>
    </row>
    <row r="192" spans="1:13" ht="12.75" customHeight="1" x14ac:dyDescent="0.2">
      <c r="A192" s="215" t="s">
        <v>137</v>
      </c>
      <c r="B192" s="218" t="s">
        <v>138</v>
      </c>
      <c r="C192" s="217" t="s">
        <v>165</v>
      </c>
      <c r="D192" s="155"/>
      <c r="F192" s="189">
        <v>0.32</v>
      </c>
      <c r="G192" s="200"/>
      <c r="I192" s="214">
        <v>0.32</v>
      </c>
      <c r="J192" s="182"/>
      <c r="L192" s="189">
        <v>0.32</v>
      </c>
      <c r="M192" s="180"/>
    </row>
    <row r="193" spans="1:13" ht="12.75" customHeight="1" x14ac:dyDescent="0.2">
      <c r="A193" s="215" t="s">
        <v>139</v>
      </c>
      <c r="B193" s="190" t="s">
        <v>140</v>
      </c>
      <c r="C193" s="218" t="s">
        <v>165</v>
      </c>
      <c r="D193" s="155"/>
      <c r="F193" s="189">
        <v>0.32</v>
      </c>
      <c r="G193" s="200"/>
      <c r="I193" s="188">
        <v>0.32</v>
      </c>
      <c r="J193" s="182"/>
      <c r="L193" s="214">
        <v>0.32</v>
      </c>
      <c r="M193" s="180"/>
    </row>
    <row r="194" spans="1:13" ht="12.75" customHeight="1" x14ac:dyDescent="0.2">
      <c r="A194" s="215" t="s">
        <v>141</v>
      </c>
      <c r="B194" s="205" t="s">
        <v>142</v>
      </c>
      <c r="C194" s="217" t="s">
        <v>166</v>
      </c>
      <c r="D194" s="210"/>
      <c r="E194" s="190"/>
      <c r="F194" s="189">
        <v>0.79</v>
      </c>
      <c r="G194" s="182"/>
      <c r="I194" s="216">
        <v>0.63200000000000001</v>
      </c>
      <c r="J194" s="182"/>
      <c r="L194" s="189">
        <v>0.79</v>
      </c>
      <c r="M194" s="180"/>
    </row>
    <row r="195" spans="1:13" ht="9" customHeight="1" x14ac:dyDescent="0.2">
      <c r="A195" s="215" t="s">
        <v>79</v>
      </c>
      <c r="B195" s="205"/>
      <c r="C195" s="205"/>
      <c r="D195" s="205"/>
      <c r="E195" s="190"/>
      <c r="F195" s="189">
        <v>2.48</v>
      </c>
      <c r="G195" s="200"/>
      <c r="I195" s="214">
        <v>2.11</v>
      </c>
      <c r="J195" s="182"/>
      <c r="L195" s="214">
        <v>2.27</v>
      </c>
      <c r="M195" s="180"/>
    </row>
    <row r="196" spans="1:13" ht="0.75" customHeight="1" x14ac:dyDescent="0.2">
      <c r="A196" s="213"/>
      <c r="B196" s="210"/>
      <c r="C196" s="210"/>
      <c r="D196" s="210"/>
      <c r="E196" s="212"/>
      <c r="F196" s="211"/>
      <c r="G196" s="210"/>
      <c r="H196" s="210"/>
      <c r="I196" s="210"/>
      <c r="J196" s="210"/>
      <c r="K196" s="210"/>
      <c r="L196" s="155"/>
      <c r="M196" s="142"/>
    </row>
    <row r="197" spans="1:13" ht="12" customHeight="1" x14ac:dyDescent="0.2">
      <c r="A197" s="209" t="s">
        <v>143</v>
      </c>
      <c r="B197" s="208"/>
      <c r="C197" s="208"/>
      <c r="D197" s="208"/>
      <c r="E197" s="208"/>
      <c r="F197" s="207" t="s">
        <v>144</v>
      </c>
      <c r="G197" s="206"/>
      <c r="H197" s="169"/>
      <c r="I197" s="168" t="s">
        <v>133</v>
      </c>
      <c r="J197" s="170"/>
      <c r="K197" s="169"/>
      <c r="L197" s="168" t="s">
        <v>134</v>
      </c>
      <c r="M197" s="167"/>
    </row>
    <row r="198" spans="1:13" ht="13.5" customHeight="1" x14ac:dyDescent="0.2">
      <c r="A198" s="191" t="s">
        <v>145</v>
      </c>
      <c r="B198" s="205" t="s">
        <v>146</v>
      </c>
      <c r="C198" s="202" t="s">
        <v>167</v>
      </c>
      <c r="D198" s="204"/>
      <c r="F198" s="189">
        <v>39.97</v>
      </c>
      <c r="G198" s="182"/>
      <c r="I198" s="188">
        <v>0</v>
      </c>
      <c r="J198" s="182"/>
      <c r="L198" s="188">
        <v>11.991</v>
      </c>
      <c r="M198" s="180"/>
    </row>
    <row r="199" spans="1:13" ht="0.2" customHeight="1" x14ac:dyDescent="0.2"/>
    <row r="200" spans="1:13" ht="11.25" customHeight="1" x14ac:dyDescent="0.2">
      <c r="A200" s="191" t="s">
        <v>147</v>
      </c>
      <c r="B200" s="205" t="s">
        <v>148</v>
      </c>
      <c r="C200" s="202" t="s">
        <v>168</v>
      </c>
      <c r="D200" s="204"/>
      <c r="F200" s="189">
        <v>2.09</v>
      </c>
      <c r="G200" s="182"/>
      <c r="I200" s="188">
        <v>0</v>
      </c>
      <c r="J200" s="182"/>
      <c r="L200" s="188">
        <v>0.627</v>
      </c>
      <c r="M200" s="180"/>
    </row>
    <row r="201" spans="1:13" ht="409.6" hidden="1" customHeight="1" x14ac:dyDescent="0.2"/>
    <row r="202" spans="1:13" ht="12.75" customHeight="1" x14ac:dyDescent="0.2">
      <c r="A202" s="191" t="s">
        <v>149</v>
      </c>
      <c r="B202" s="190" t="s">
        <v>150</v>
      </c>
      <c r="C202" s="203" t="s">
        <v>169</v>
      </c>
      <c r="D202" s="155"/>
      <c r="F202" s="189">
        <v>7.0000000000000007E-2</v>
      </c>
      <c r="G202" s="182"/>
      <c r="I202" s="188">
        <v>0</v>
      </c>
      <c r="J202" s="182"/>
      <c r="L202" s="188">
        <v>0</v>
      </c>
      <c r="M202" s="180"/>
    </row>
    <row r="203" spans="1:13" ht="409.6" hidden="1" customHeight="1" x14ac:dyDescent="0.2"/>
    <row r="204" spans="1:13" ht="12.75" customHeight="1" x14ac:dyDescent="0.2">
      <c r="A204" s="191" t="s">
        <v>151</v>
      </c>
      <c r="C204" s="202" t="s">
        <v>152</v>
      </c>
      <c r="D204" s="201"/>
      <c r="F204" s="189">
        <v>0</v>
      </c>
      <c r="G204" s="200"/>
      <c r="I204" s="199">
        <v>0</v>
      </c>
      <c r="J204" s="182"/>
      <c r="L204" s="188">
        <v>0</v>
      </c>
      <c r="M204" s="180"/>
    </row>
    <row r="205" spans="1:13" ht="409.6" hidden="1" customHeight="1" x14ac:dyDescent="0.2"/>
    <row r="206" spans="1:13" ht="12.75" customHeight="1" x14ac:dyDescent="0.2">
      <c r="A206" s="187" t="s">
        <v>79</v>
      </c>
      <c r="B206" s="186"/>
      <c r="C206" s="185"/>
      <c r="D206" s="185"/>
      <c r="E206" s="184"/>
      <c r="F206" s="183">
        <v>42.13</v>
      </c>
      <c r="G206" s="182"/>
      <c r="I206" s="181">
        <v>0</v>
      </c>
      <c r="J206" s="182"/>
      <c r="L206" s="181">
        <v>12.618</v>
      </c>
      <c r="M206" s="180"/>
    </row>
    <row r="207" spans="1:13" ht="10.5" customHeight="1" x14ac:dyDescent="0.2">
      <c r="A207" s="179"/>
      <c r="B207" s="178"/>
      <c r="C207" s="178"/>
      <c r="D207" s="178"/>
      <c r="E207" s="177"/>
      <c r="F207" s="155"/>
      <c r="G207" s="155"/>
      <c r="H207" s="155"/>
      <c r="I207" s="155"/>
      <c r="J207" s="155"/>
      <c r="K207" s="155"/>
      <c r="L207" s="155"/>
      <c r="M207" s="142"/>
    </row>
    <row r="208" spans="1:13" ht="12.75" customHeight="1" x14ac:dyDescent="0.2">
      <c r="A208" s="198" t="s">
        <v>153</v>
      </c>
      <c r="B208" s="169"/>
      <c r="C208" s="169"/>
      <c r="D208" s="169"/>
      <c r="E208" s="169"/>
      <c r="F208" s="168" t="s">
        <v>154</v>
      </c>
      <c r="G208" s="170"/>
      <c r="I208" s="168" t="s">
        <v>133</v>
      </c>
      <c r="J208" s="130"/>
      <c r="K208" s="197"/>
      <c r="L208" s="168" t="s">
        <v>134</v>
      </c>
      <c r="M208" s="196"/>
    </row>
    <row r="209" spans="1:13" ht="409.6" hidden="1" customHeight="1" x14ac:dyDescent="0.2"/>
    <row r="210" spans="1:13" ht="12.75" customHeight="1" x14ac:dyDescent="0.2">
      <c r="A210" s="191" t="s">
        <v>15</v>
      </c>
      <c r="B210" s="195">
        <v>24.26</v>
      </c>
      <c r="C210" s="190" t="s">
        <v>155</v>
      </c>
      <c r="D210" s="194" t="s">
        <v>160</v>
      </c>
      <c r="E210" s="193"/>
      <c r="F210" s="193"/>
      <c r="G210" s="193"/>
      <c r="H210" s="193"/>
      <c r="K210" s="134"/>
      <c r="L210" s="134"/>
      <c r="M210" s="192"/>
    </row>
    <row r="211" spans="1:13" ht="12.75" customHeight="1" x14ac:dyDescent="0.2">
      <c r="A211" s="191" t="s">
        <v>161</v>
      </c>
      <c r="B211" s="190"/>
      <c r="C211" s="190"/>
      <c r="D211" s="190"/>
      <c r="E211" s="190"/>
      <c r="F211" s="189">
        <v>3.03</v>
      </c>
      <c r="G211" s="182"/>
      <c r="I211" s="188">
        <v>3.03</v>
      </c>
      <c r="J211" s="182"/>
      <c r="K211" s="130"/>
      <c r="L211" s="188">
        <v>3.03</v>
      </c>
      <c r="M211" s="180"/>
    </row>
    <row r="212" spans="1:13" ht="409.6" hidden="1" customHeight="1" x14ac:dyDescent="0.2"/>
    <row r="213" spans="1:13" ht="12.75" customHeight="1" x14ac:dyDescent="0.2">
      <c r="A213" s="187" t="s">
        <v>79</v>
      </c>
      <c r="B213" s="186"/>
      <c r="C213" s="185"/>
      <c r="D213" s="185"/>
      <c r="E213" s="184"/>
      <c r="F213" s="183">
        <v>3.03</v>
      </c>
      <c r="G213" s="182"/>
      <c r="I213" s="181">
        <v>3.03</v>
      </c>
      <c r="J213" s="182"/>
      <c r="L213" s="181">
        <v>3.03</v>
      </c>
      <c r="M213" s="180"/>
    </row>
    <row r="214" spans="1:13" ht="10.5" customHeight="1" x14ac:dyDescent="0.2">
      <c r="A214" s="179"/>
      <c r="B214" s="178"/>
      <c r="C214" s="178"/>
      <c r="D214" s="178"/>
      <c r="E214" s="177"/>
      <c r="F214" s="155"/>
      <c r="G214" s="155"/>
      <c r="H214" s="155"/>
      <c r="I214" s="155"/>
      <c r="J214" s="155"/>
      <c r="K214" s="155"/>
      <c r="L214" s="155"/>
      <c r="M214" s="142"/>
    </row>
    <row r="215" spans="1:13" ht="10.5" customHeight="1" x14ac:dyDescent="0.2">
      <c r="A215" s="165"/>
      <c r="B215" s="165"/>
      <c r="C215" s="165"/>
      <c r="D215" s="164"/>
      <c r="E215" s="176"/>
      <c r="F215" s="175"/>
      <c r="G215" s="134"/>
      <c r="H215" s="134"/>
      <c r="I215" s="134"/>
      <c r="J215" s="134"/>
      <c r="K215" s="134"/>
      <c r="L215" s="134"/>
      <c r="M215" s="134"/>
    </row>
    <row r="216" spans="1:13" ht="12.75" customHeight="1" x14ac:dyDescent="0.2">
      <c r="A216" s="174"/>
      <c r="B216" s="173"/>
      <c r="C216" s="173"/>
      <c r="D216" s="172"/>
      <c r="E216" s="171"/>
      <c r="F216" s="168" t="s">
        <v>157</v>
      </c>
      <c r="G216" s="170"/>
      <c r="H216" s="169"/>
      <c r="I216" s="168" t="s">
        <v>133</v>
      </c>
      <c r="J216" s="170"/>
      <c r="K216" s="169"/>
      <c r="L216" s="168" t="s">
        <v>134</v>
      </c>
      <c r="M216" s="167"/>
    </row>
    <row r="217" spans="1:13" ht="15.75" customHeight="1" x14ac:dyDescent="0.25">
      <c r="A217" s="166" t="s">
        <v>158</v>
      </c>
      <c r="B217" s="165"/>
      <c r="C217" s="165"/>
      <c r="D217" s="164"/>
      <c r="E217" s="163"/>
      <c r="F217" s="160">
        <v>47.64</v>
      </c>
      <c r="G217" s="162"/>
      <c r="I217" s="160">
        <v>5.14</v>
      </c>
      <c r="J217" s="161"/>
      <c r="K217" s="134"/>
      <c r="L217" s="160">
        <v>17.920000000000002</v>
      </c>
      <c r="M217" s="159"/>
    </row>
    <row r="218" spans="1:13" ht="9" customHeight="1" x14ac:dyDescent="0.2">
      <c r="A218" s="158"/>
      <c r="B218" s="157"/>
      <c r="C218" s="157"/>
      <c r="D218" s="156"/>
      <c r="E218" s="156"/>
      <c r="F218" s="155"/>
      <c r="G218" s="155"/>
      <c r="H218" s="155"/>
      <c r="I218" s="155"/>
      <c r="J218" s="155"/>
      <c r="K218" s="155"/>
      <c r="L218" s="155"/>
      <c r="M218" s="142"/>
    </row>
    <row r="219" spans="1:13" ht="172.35" customHeight="1" x14ac:dyDescent="0.2"/>
    <row r="220" spans="1:13" ht="14.25" customHeight="1" x14ac:dyDescent="0.25">
      <c r="A220" s="269"/>
      <c r="B220" s="339" t="s">
        <v>62</v>
      </c>
      <c r="C220" s="339"/>
      <c r="D220" s="339"/>
      <c r="E220" s="339"/>
      <c r="F220" s="339"/>
      <c r="G220" s="339"/>
      <c r="H220" s="339"/>
      <c r="I220" s="339"/>
      <c r="J220" s="339"/>
      <c r="K220" s="339"/>
    </row>
    <row r="221" spans="1:13" ht="14.1" customHeight="1" x14ac:dyDescent="0.2">
      <c r="A221" s="57"/>
      <c r="B221" s="57" t="s">
        <v>66</v>
      </c>
      <c r="C221" s="130"/>
      <c r="D221" s="130"/>
      <c r="E221" s="130"/>
      <c r="F221" s="130"/>
      <c r="G221" s="130"/>
      <c r="H221" s="130"/>
      <c r="I221" s="130"/>
      <c r="J221" s="130"/>
      <c r="K221" s="196"/>
      <c r="L221" s="168" t="s">
        <v>94</v>
      </c>
      <c r="M221" s="167"/>
    </row>
    <row r="222" spans="1:13" ht="12.75" customHeight="1" x14ac:dyDescent="0.2">
      <c r="A222" s="127"/>
      <c r="B222" s="126"/>
      <c r="L222" s="268" t="s">
        <v>95</v>
      </c>
      <c r="M222" s="180"/>
    </row>
    <row r="223" spans="1:13" ht="13.5" customHeight="1" x14ac:dyDescent="0.2">
      <c r="A223" s="131" t="s">
        <v>96</v>
      </c>
      <c r="B223" s="267"/>
      <c r="C223" s="130"/>
      <c r="D223" s="130"/>
      <c r="E223" s="130"/>
      <c r="F223" s="130"/>
      <c r="G223" s="130"/>
      <c r="H223" s="130"/>
    </row>
    <row r="224" spans="1:13" ht="14.25" customHeight="1" x14ac:dyDescent="0.2">
      <c r="A224" s="205"/>
      <c r="B224" s="266" t="s">
        <v>97</v>
      </c>
      <c r="C224" s="206" t="s">
        <v>219</v>
      </c>
      <c r="D224" s="169"/>
      <c r="E224" s="169"/>
      <c r="F224" s="208"/>
      <c r="G224" s="208"/>
      <c r="H224" s="169"/>
      <c r="I224" s="264" t="s">
        <v>98</v>
      </c>
      <c r="J224" s="265">
        <v>5</v>
      </c>
      <c r="K224" s="264"/>
      <c r="L224" s="169"/>
      <c r="M224" s="263"/>
    </row>
    <row r="225" spans="1:13" ht="11.25" customHeight="1" thickBot="1" x14ac:dyDescent="0.25">
      <c r="A225" s="205"/>
      <c r="B225" s="191"/>
      <c r="C225" s="340" t="s">
        <v>215</v>
      </c>
      <c r="D225" s="340"/>
      <c r="E225" s="340"/>
      <c r="F225" s="340"/>
      <c r="G225" s="262"/>
      <c r="I225" s="190" t="s">
        <v>99</v>
      </c>
      <c r="J225" s="190"/>
      <c r="K225" s="200"/>
      <c r="L225" s="182"/>
      <c r="M225" s="180"/>
    </row>
    <row r="226" spans="1:13" ht="12.75" customHeight="1" thickTop="1" x14ac:dyDescent="0.2">
      <c r="A226" s="58" t="s">
        <v>71</v>
      </c>
      <c r="B226" s="261"/>
      <c r="C226" s="259"/>
      <c r="D226" s="260"/>
      <c r="E226" s="260"/>
      <c r="F226" s="259"/>
      <c r="G226" s="258"/>
      <c r="I226" s="205" t="s">
        <v>67</v>
      </c>
      <c r="J226" s="190"/>
      <c r="K226" s="200" t="s">
        <v>68</v>
      </c>
      <c r="L226" s="182"/>
      <c r="M226" s="180"/>
    </row>
    <row r="227" spans="1:13" ht="12.75" customHeight="1" x14ac:dyDescent="0.2">
      <c r="A227" s="59" t="s">
        <v>221</v>
      </c>
      <c r="B227" s="257"/>
      <c r="C227" s="255"/>
      <c r="D227" s="256"/>
      <c r="E227" s="256"/>
      <c r="F227" s="255"/>
      <c r="G227" s="254"/>
      <c r="H227" s="253" t="s">
        <v>100</v>
      </c>
      <c r="I227" s="253"/>
      <c r="J227" s="190"/>
      <c r="K227" s="252" t="s">
        <v>69</v>
      </c>
      <c r="L227" s="182"/>
      <c r="M227" s="180"/>
    </row>
    <row r="228" spans="1:13" ht="11.25" customHeight="1" thickBot="1" x14ac:dyDescent="0.25">
      <c r="A228" s="60" t="s">
        <v>220</v>
      </c>
      <c r="B228" s="251"/>
      <c r="C228" s="251"/>
      <c r="D228" s="251"/>
      <c r="E228" s="251"/>
      <c r="F228" s="251"/>
      <c r="G228" s="250"/>
      <c r="I228" s="205" t="s">
        <v>101</v>
      </c>
      <c r="J228" s="190"/>
      <c r="K228" s="200"/>
      <c r="L228" s="182"/>
      <c r="M228" s="180"/>
    </row>
    <row r="229" spans="1:13" ht="12.75" customHeight="1" thickTop="1" x14ac:dyDescent="0.2">
      <c r="A229" s="205"/>
      <c r="B229" s="221" t="s">
        <v>102</v>
      </c>
      <c r="C229" s="210" t="s">
        <v>69</v>
      </c>
      <c r="D229" s="155"/>
      <c r="E229" s="155"/>
      <c r="F229" s="249"/>
      <c r="G229" s="249"/>
      <c r="H229" s="210"/>
      <c r="I229" s="210"/>
      <c r="J229" s="210"/>
      <c r="K229" s="210"/>
      <c r="L229" s="155"/>
      <c r="M229" s="142"/>
    </row>
    <row r="230" spans="1:13" ht="9" customHeight="1" x14ac:dyDescent="0.2">
      <c r="A230" s="205"/>
      <c r="B230" s="190"/>
      <c r="C230" s="190"/>
      <c r="D230" s="190"/>
      <c r="E230" s="190"/>
      <c r="F230" s="190"/>
      <c r="G230" s="190"/>
      <c r="H230" s="190"/>
      <c r="I230" s="190"/>
      <c r="J230" s="190"/>
      <c r="K230" s="190"/>
    </row>
    <row r="231" spans="1:13" ht="12" customHeight="1" x14ac:dyDescent="0.2">
      <c r="A231" s="248" t="s">
        <v>103</v>
      </c>
      <c r="B231" s="208"/>
      <c r="C231" s="208"/>
      <c r="D231" s="247"/>
      <c r="E231" s="247"/>
      <c r="F231" s="247"/>
      <c r="G231" s="247"/>
      <c r="H231" s="247"/>
      <c r="I231" s="208"/>
      <c r="J231" s="208"/>
      <c r="K231" s="220"/>
      <c r="L231" s="220"/>
      <c r="M231" s="246"/>
    </row>
    <row r="232" spans="1:13" ht="15.75" customHeight="1" x14ac:dyDescent="0.2">
      <c r="A232" s="228" t="s">
        <v>104</v>
      </c>
      <c r="B232" s="206"/>
      <c r="C232" s="245">
        <v>26273.61</v>
      </c>
      <c r="D232" s="236"/>
      <c r="E232" s="232" t="s">
        <v>105</v>
      </c>
      <c r="F232" s="244"/>
      <c r="G232" s="190"/>
      <c r="H232" s="190"/>
      <c r="I232" s="233">
        <v>25</v>
      </c>
      <c r="J232" s="229"/>
      <c r="L232" s="222" t="s">
        <v>106</v>
      </c>
      <c r="M232" s="192"/>
    </row>
    <row r="233" spans="1:13" ht="12.75" customHeight="1" x14ac:dyDescent="0.2">
      <c r="A233" s="228" t="s">
        <v>107</v>
      </c>
      <c r="B233" s="218"/>
      <c r="C233" s="195">
        <v>0</v>
      </c>
      <c r="D233" s="236"/>
      <c r="E233" s="232" t="s">
        <v>108</v>
      </c>
      <c r="F233" s="234"/>
      <c r="G233" s="205"/>
      <c r="H233" s="190"/>
      <c r="I233" s="243"/>
      <c r="J233" s="242" t="s">
        <v>163</v>
      </c>
      <c r="M233" s="192"/>
    </row>
    <row r="234" spans="1:13" ht="12.75" customHeight="1" x14ac:dyDescent="0.2">
      <c r="A234" s="228" t="s">
        <v>110</v>
      </c>
      <c r="B234" s="218"/>
      <c r="C234" s="239">
        <v>26273.61</v>
      </c>
      <c r="D234" s="236"/>
      <c r="E234" s="232" t="s">
        <v>111</v>
      </c>
      <c r="F234" s="234"/>
      <c r="G234" s="190"/>
      <c r="H234" s="190"/>
      <c r="I234" s="241">
        <v>0.2271</v>
      </c>
      <c r="J234" s="182"/>
      <c r="L234" s="134"/>
      <c r="M234" s="192"/>
    </row>
    <row r="235" spans="1:13" ht="12.75" customHeight="1" x14ac:dyDescent="0.2">
      <c r="A235" s="228" t="s">
        <v>112</v>
      </c>
      <c r="B235" s="240" t="s">
        <v>113</v>
      </c>
      <c r="C235" s="239">
        <v>2627.3609999999999</v>
      </c>
      <c r="D235" s="236"/>
      <c r="E235" s="232" t="s">
        <v>114</v>
      </c>
      <c r="F235" s="234"/>
      <c r="G235" s="190"/>
      <c r="I235" s="188">
        <v>0.88</v>
      </c>
      <c r="J235" s="182"/>
      <c r="L235" s="222" t="s">
        <v>115</v>
      </c>
      <c r="M235" s="192"/>
    </row>
    <row r="236" spans="1:13" ht="12.75" customHeight="1" x14ac:dyDescent="0.2">
      <c r="A236" s="228" t="s">
        <v>116</v>
      </c>
      <c r="B236" s="218"/>
      <c r="C236" s="235">
        <v>10</v>
      </c>
      <c r="D236" s="218" t="s">
        <v>117</v>
      </c>
      <c r="E236" s="232" t="s">
        <v>118</v>
      </c>
      <c r="F236" s="234"/>
      <c r="G236" s="190"/>
      <c r="I236" s="238">
        <v>1</v>
      </c>
      <c r="J236" s="237"/>
      <c r="L236" s="162"/>
      <c r="M236" s="192"/>
    </row>
    <row r="237" spans="1:13" ht="11.25" customHeight="1" x14ac:dyDescent="0.2">
      <c r="A237" s="228" t="s">
        <v>119</v>
      </c>
      <c r="B237" s="236"/>
      <c r="C237" s="235">
        <v>10</v>
      </c>
      <c r="D237" s="218" t="s">
        <v>117</v>
      </c>
      <c r="E237" s="232" t="s">
        <v>120</v>
      </c>
      <c r="F237" s="234"/>
      <c r="G237" s="205"/>
      <c r="H237" s="190"/>
      <c r="I237" s="223">
        <v>5</v>
      </c>
      <c r="J237" s="229"/>
      <c r="L237" s="222" t="s">
        <v>121</v>
      </c>
      <c r="M237" s="192"/>
    </row>
    <row r="238" spans="1:13" ht="11.25" customHeight="1" x14ac:dyDescent="0.2">
      <c r="A238" s="219" t="s">
        <v>122</v>
      </c>
      <c r="B238" s="218"/>
      <c r="C238" s="233">
        <v>0.75</v>
      </c>
      <c r="D238" s="225"/>
      <c r="E238" s="232" t="s">
        <v>123</v>
      </c>
      <c r="F238" s="205"/>
      <c r="G238" s="205"/>
      <c r="H238" s="190"/>
      <c r="I238" s="231">
        <v>100</v>
      </c>
      <c r="J238" s="162"/>
      <c r="L238" s="222" t="s">
        <v>124</v>
      </c>
      <c r="M238" s="192"/>
    </row>
    <row r="239" spans="1:13" ht="11.25" customHeight="1" x14ac:dyDescent="0.2">
      <c r="A239" s="228" t="s">
        <v>125</v>
      </c>
      <c r="B239" s="218"/>
      <c r="C239" s="230">
        <v>6000</v>
      </c>
      <c r="D239" s="218" t="s">
        <v>124</v>
      </c>
      <c r="E239" s="224" t="s">
        <v>126</v>
      </c>
      <c r="F239" s="205"/>
      <c r="G239" s="205"/>
      <c r="H239" s="190"/>
      <c r="I239" s="223">
        <v>2.3E-3</v>
      </c>
      <c r="J239" s="229"/>
      <c r="L239" s="134"/>
      <c r="M239" s="192"/>
    </row>
    <row r="240" spans="1:13" ht="12.75" customHeight="1" x14ac:dyDescent="0.2">
      <c r="A240" s="228" t="s">
        <v>127</v>
      </c>
      <c r="B240" s="218"/>
      <c r="C240" s="227">
        <v>2000</v>
      </c>
      <c r="D240" s="218" t="s">
        <v>124</v>
      </c>
      <c r="E240" s="224" t="s">
        <v>128</v>
      </c>
      <c r="F240" s="205"/>
      <c r="G240" s="205"/>
      <c r="H240" s="190"/>
      <c r="I240" s="188">
        <v>3.6</v>
      </c>
      <c r="J240" s="182"/>
      <c r="L240" s="222" t="s">
        <v>115</v>
      </c>
      <c r="M240" s="192"/>
    </row>
    <row r="241" spans="1:13" ht="12.75" customHeight="1" x14ac:dyDescent="0.2">
      <c r="A241" s="226" t="s">
        <v>129</v>
      </c>
      <c r="B241" s="225"/>
      <c r="C241" s="190"/>
      <c r="D241" s="225"/>
      <c r="E241" s="224" t="s">
        <v>130</v>
      </c>
      <c r="F241" s="205"/>
      <c r="G241" s="205"/>
      <c r="H241" s="190"/>
      <c r="I241" s="223">
        <v>0</v>
      </c>
      <c r="J241" s="182"/>
      <c r="L241" s="222" t="s">
        <v>124</v>
      </c>
      <c r="M241" s="192"/>
    </row>
    <row r="242" spans="1:13" ht="3" customHeight="1" x14ac:dyDescent="0.2">
      <c r="A242" s="221"/>
      <c r="B242" s="200"/>
      <c r="C242" s="210"/>
      <c r="D242" s="200"/>
      <c r="E242" s="200"/>
      <c r="F242" s="210"/>
      <c r="G242" s="210"/>
      <c r="H242" s="210"/>
      <c r="I242" s="210"/>
      <c r="J242" s="210"/>
      <c r="M242" s="142"/>
    </row>
    <row r="243" spans="1:13" ht="6" customHeight="1" x14ac:dyDescent="0.2">
      <c r="H243" s="220"/>
      <c r="I243" s="169"/>
      <c r="J243" s="169"/>
      <c r="K243" s="220"/>
      <c r="L243" s="169"/>
      <c r="M243" s="134"/>
    </row>
    <row r="244" spans="1:13" ht="12.75" customHeight="1" x14ac:dyDescent="0.2">
      <c r="A244" s="209" t="s">
        <v>131</v>
      </c>
      <c r="B244" s="208"/>
      <c r="C244" s="208"/>
      <c r="D244" s="208"/>
      <c r="E244" s="208"/>
      <c r="F244" s="168" t="s">
        <v>132</v>
      </c>
      <c r="G244" s="208"/>
      <c r="I244" s="168" t="s">
        <v>133</v>
      </c>
      <c r="J244" s="170"/>
      <c r="L244" s="168" t="s">
        <v>134</v>
      </c>
      <c r="M244" s="167"/>
    </row>
    <row r="245" spans="1:13" ht="12.75" customHeight="1" x14ac:dyDescent="0.2">
      <c r="A245" s="219" t="s">
        <v>135</v>
      </c>
      <c r="B245" s="190" t="s">
        <v>136</v>
      </c>
      <c r="C245" s="218" t="s">
        <v>226</v>
      </c>
      <c r="D245" s="210"/>
      <c r="F245" s="189">
        <v>3.94</v>
      </c>
      <c r="G245" s="200"/>
      <c r="I245" s="216">
        <v>3.1520000000000001</v>
      </c>
      <c r="J245" s="182"/>
      <c r="L245" s="188">
        <v>3.1520000000000001</v>
      </c>
      <c r="M245" s="180"/>
    </row>
    <row r="246" spans="1:13" ht="12.75" customHeight="1" x14ac:dyDescent="0.2">
      <c r="A246" s="215" t="s">
        <v>137</v>
      </c>
      <c r="B246" s="218" t="s">
        <v>138</v>
      </c>
      <c r="C246" s="217" t="s">
        <v>225</v>
      </c>
      <c r="D246" s="155"/>
      <c r="F246" s="189">
        <v>0.72</v>
      </c>
      <c r="G246" s="200"/>
      <c r="I246" s="214">
        <v>0.72</v>
      </c>
      <c r="J246" s="182"/>
      <c r="L246" s="189">
        <v>0.72</v>
      </c>
      <c r="M246" s="180"/>
    </row>
    <row r="247" spans="1:13" ht="12.75" customHeight="1" x14ac:dyDescent="0.2">
      <c r="A247" s="215" t="s">
        <v>139</v>
      </c>
      <c r="B247" s="190" t="s">
        <v>140</v>
      </c>
      <c r="C247" s="218" t="s">
        <v>225</v>
      </c>
      <c r="D247" s="155"/>
      <c r="F247" s="189">
        <v>0.72</v>
      </c>
      <c r="G247" s="200"/>
      <c r="I247" s="188">
        <v>0.72</v>
      </c>
      <c r="J247" s="182"/>
      <c r="L247" s="214">
        <v>0.72</v>
      </c>
      <c r="M247" s="180"/>
    </row>
    <row r="248" spans="1:13" ht="12.75" customHeight="1" x14ac:dyDescent="0.2">
      <c r="A248" s="215" t="s">
        <v>141</v>
      </c>
      <c r="B248" s="205" t="s">
        <v>142</v>
      </c>
      <c r="C248" s="217" t="s">
        <v>224</v>
      </c>
      <c r="D248" s="210"/>
      <c r="E248" s="190"/>
      <c r="F248" s="189">
        <v>2.96</v>
      </c>
      <c r="G248" s="182"/>
      <c r="I248" s="216">
        <v>2.3679999999999999</v>
      </c>
      <c r="J248" s="182"/>
      <c r="L248" s="189">
        <v>2.96</v>
      </c>
      <c r="M248" s="180"/>
    </row>
    <row r="249" spans="1:13" ht="9" customHeight="1" x14ac:dyDescent="0.2">
      <c r="A249" s="215" t="s">
        <v>79</v>
      </c>
      <c r="B249" s="205"/>
      <c r="C249" s="205"/>
      <c r="D249" s="205"/>
      <c r="E249" s="190"/>
      <c r="F249" s="189">
        <v>8.34</v>
      </c>
      <c r="G249" s="200"/>
      <c r="I249" s="214">
        <v>6.96</v>
      </c>
      <c r="J249" s="182"/>
      <c r="L249" s="214">
        <v>7.55</v>
      </c>
      <c r="M249" s="180"/>
    </row>
    <row r="250" spans="1:13" ht="0.75" customHeight="1" x14ac:dyDescent="0.2">
      <c r="A250" s="213"/>
      <c r="B250" s="210"/>
      <c r="C250" s="210"/>
      <c r="D250" s="210"/>
      <c r="E250" s="212"/>
      <c r="F250" s="211"/>
      <c r="G250" s="210"/>
      <c r="H250" s="210"/>
      <c r="I250" s="210"/>
      <c r="J250" s="210"/>
      <c r="K250" s="210"/>
      <c r="L250" s="155"/>
      <c r="M250" s="142"/>
    </row>
    <row r="251" spans="1:13" ht="12" customHeight="1" x14ac:dyDescent="0.2">
      <c r="A251" s="209" t="s">
        <v>143</v>
      </c>
      <c r="B251" s="208"/>
      <c r="C251" s="208"/>
      <c r="D251" s="208"/>
      <c r="E251" s="208"/>
      <c r="F251" s="207" t="s">
        <v>144</v>
      </c>
      <c r="G251" s="206"/>
      <c r="H251" s="169"/>
      <c r="I251" s="168" t="s">
        <v>133</v>
      </c>
      <c r="J251" s="170"/>
      <c r="K251" s="169"/>
      <c r="L251" s="168" t="s">
        <v>134</v>
      </c>
      <c r="M251" s="167"/>
    </row>
    <row r="252" spans="1:13" ht="13.5" customHeight="1" x14ac:dyDescent="0.2">
      <c r="A252" s="191" t="s">
        <v>145</v>
      </c>
      <c r="B252" s="205" t="s">
        <v>146</v>
      </c>
      <c r="C252" s="202" t="s">
        <v>223</v>
      </c>
      <c r="D252" s="204"/>
      <c r="F252" s="189">
        <v>5</v>
      </c>
      <c r="G252" s="182"/>
      <c r="I252" s="188">
        <v>0</v>
      </c>
      <c r="J252" s="182"/>
      <c r="L252" s="188">
        <v>1.5</v>
      </c>
      <c r="M252" s="180"/>
    </row>
    <row r="253" spans="1:13" ht="0.2" customHeight="1" x14ac:dyDescent="0.2"/>
    <row r="254" spans="1:13" ht="11.25" customHeight="1" x14ac:dyDescent="0.2">
      <c r="A254" s="191" t="s">
        <v>147</v>
      </c>
      <c r="B254" s="205" t="s">
        <v>148</v>
      </c>
      <c r="C254" s="202" t="s">
        <v>222</v>
      </c>
      <c r="D254" s="204"/>
      <c r="F254" s="189">
        <v>0.39</v>
      </c>
      <c r="G254" s="182"/>
      <c r="I254" s="188">
        <v>0</v>
      </c>
      <c r="J254" s="182"/>
      <c r="L254" s="188">
        <v>0.11700000000000001</v>
      </c>
      <c r="M254" s="180"/>
    </row>
    <row r="255" spans="1:13" ht="409.6" hidden="1" customHeight="1" x14ac:dyDescent="0.2"/>
    <row r="256" spans="1:13" ht="12.75" customHeight="1" x14ac:dyDescent="0.2">
      <c r="A256" s="191" t="s">
        <v>149</v>
      </c>
      <c r="B256" s="190" t="s">
        <v>150</v>
      </c>
      <c r="C256" s="203" t="s">
        <v>159</v>
      </c>
      <c r="D256" s="155"/>
      <c r="F256" s="189">
        <v>0</v>
      </c>
      <c r="G256" s="182"/>
      <c r="I256" s="188">
        <v>0</v>
      </c>
      <c r="J256" s="182"/>
      <c r="L256" s="188">
        <v>0</v>
      </c>
      <c r="M256" s="180"/>
    </row>
    <row r="257" spans="1:13" ht="409.6" hidden="1" customHeight="1" x14ac:dyDescent="0.2"/>
    <row r="258" spans="1:13" ht="12.75" customHeight="1" x14ac:dyDescent="0.2">
      <c r="A258" s="191" t="s">
        <v>151</v>
      </c>
      <c r="C258" s="202" t="s">
        <v>159</v>
      </c>
      <c r="D258" s="201"/>
      <c r="F258" s="189">
        <v>0</v>
      </c>
      <c r="G258" s="200"/>
      <c r="I258" s="199">
        <v>0</v>
      </c>
      <c r="J258" s="182"/>
      <c r="L258" s="188">
        <v>0</v>
      </c>
      <c r="M258" s="180"/>
    </row>
    <row r="259" spans="1:13" ht="409.6" hidden="1" customHeight="1" x14ac:dyDescent="0.2"/>
    <row r="260" spans="1:13" ht="12.75" customHeight="1" x14ac:dyDescent="0.2">
      <c r="A260" s="187" t="s">
        <v>79</v>
      </c>
      <c r="B260" s="186"/>
      <c r="C260" s="185"/>
      <c r="D260" s="185"/>
      <c r="E260" s="184"/>
      <c r="F260" s="183">
        <v>5.39</v>
      </c>
      <c r="G260" s="182"/>
      <c r="I260" s="181">
        <v>0</v>
      </c>
      <c r="J260" s="182"/>
      <c r="L260" s="181">
        <v>1.617</v>
      </c>
      <c r="M260" s="180"/>
    </row>
    <row r="261" spans="1:13" ht="10.5" customHeight="1" x14ac:dyDescent="0.2">
      <c r="A261" s="179"/>
      <c r="B261" s="178"/>
      <c r="C261" s="178"/>
      <c r="D261" s="178"/>
      <c r="E261" s="177"/>
      <c r="F261" s="155"/>
      <c r="G261" s="155"/>
      <c r="H261" s="155"/>
      <c r="I261" s="155"/>
      <c r="J261" s="155"/>
      <c r="K261" s="155"/>
      <c r="L261" s="155"/>
      <c r="M261" s="142"/>
    </row>
    <row r="262" spans="1:13" ht="12.75" customHeight="1" x14ac:dyDescent="0.2">
      <c r="A262" s="198" t="s">
        <v>153</v>
      </c>
      <c r="B262" s="169"/>
      <c r="C262" s="169"/>
      <c r="D262" s="169"/>
      <c r="E262" s="169"/>
      <c r="F262" s="168" t="s">
        <v>154</v>
      </c>
      <c r="G262" s="170"/>
      <c r="I262" s="168" t="s">
        <v>133</v>
      </c>
      <c r="J262" s="130"/>
      <c r="K262" s="197"/>
      <c r="L262" s="168" t="s">
        <v>134</v>
      </c>
      <c r="M262" s="196"/>
    </row>
    <row r="263" spans="1:13" ht="409.6" hidden="1" customHeight="1" x14ac:dyDescent="0.2"/>
    <row r="264" spans="1:13" ht="12.75" customHeight="1" x14ac:dyDescent="0.2">
      <c r="A264" s="191" t="s">
        <v>19</v>
      </c>
      <c r="B264" s="195">
        <v>24.26</v>
      </c>
      <c r="C264" s="190" t="s">
        <v>155</v>
      </c>
      <c r="D264" s="194" t="s">
        <v>160</v>
      </c>
      <c r="E264" s="193"/>
      <c r="F264" s="193"/>
      <c r="G264" s="193"/>
      <c r="H264" s="193"/>
      <c r="K264" s="134"/>
      <c r="L264" s="134"/>
      <c r="M264" s="192"/>
    </row>
    <row r="265" spans="1:13" ht="12.75" customHeight="1" x14ac:dyDescent="0.2">
      <c r="A265" s="191" t="s">
        <v>20</v>
      </c>
      <c r="B265" s="190"/>
      <c r="C265" s="190"/>
      <c r="D265" s="190"/>
      <c r="E265" s="190"/>
      <c r="F265" s="189">
        <v>3.03</v>
      </c>
      <c r="G265" s="182"/>
      <c r="I265" s="188">
        <v>3.03</v>
      </c>
      <c r="J265" s="182"/>
      <c r="K265" s="130"/>
      <c r="L265" s="188">
        <v>3.03</v>
      </c>
      <c r="M265" s="180"/>
    </row>
    <row r="266" spans="1:13" ht="409.6" hidden="1" customHeight="1" x14ac:dyDescent="0.2"/>
    <row r="267" spans="1:13" ht="12.75" customHeight="1" x14ac:dyDescent="0.2">
      <c r="A267" s="187" t="s">
        <v>79</v>
      </c>
      <c r="B267" s="186"/>
      <c r="C267" s="185"/>
      <c r="D267" s="185"/>
      <c r="E267" s="184"/>
      <c r="F267" s="183">
        <v>3.03</v>
      </c>
      <c r="G267" s="182"/>
      <c r="I267" s="181">
        <v>3.03</v>
      </c>
      <c r="J267" s="182"/>
      <c r="L267" s="181">
        <v>3.03</v>
      </c>
      <c r="M267" s="180"/>
    </row>
    <row r="268" spans="1:13" ht="10.5" customHeight="1" x14ac:dyDescent="0.2">
      <c r="A268" s="179"/>
      <c r="B268" s="178"/>
      <c r="C268" s="178"/>
      <c r="D268" s="178"/>
      <c r="E268" s="177"/>
      <c r="F268" s="155"/>
      <c r="G268" s="155"/>
      <c r="H268" s="155"/>
      <c r="I268" s="155"/>
      <c r="J268" s="155"/>
      <c r="K268" s="155"/>
      <c r="L268" s="155"/>
      <c r="M268" s="142"/>
    </row>
    <row r="269" spans="1:13" ht="10.5" customHeight="1" x14ac:dyDescent="0.2">
      <c r="A269" s="165"/>
      <c r="B269" s="165"/>
      <c r="C269" s="165"/>
      <c r="D269" s="164"/>
      <c r="E269" s="176"/>
      <c r="F269" s="175"/>
      <c r="G269" s="134"/>
      <c r="H269" s="134"/>
      <c r="I269" s="134"/>
      <c r="J269" s="134"/>
      <c r="K269" s="134"/>
      <c r="L269" s="134"/>
      <c r="M269" s="134"/>
    </row>
    <row r="270" spans="1:13" ht="12.75" customHeight="1" x14ac:dyDescent="0.2">
      <c r="A270" s="174"/>
      <c r="B270" s="173"/>
      <c r="C270" s="173"/>
      <c r="D270" s="172"/>
      <c r="E270" s="171"/>
      <c r="F270" s="168" t="s">
        <v>157</v>
      </c>
      <c r="G270" s="170"/>
      <c r="H270" s="169"/>
      <c r="I270" s="168" t="s">
        <v>133</v>
      </c>
      <c r="J270" s="170"/>
      <c r="K270" s="169"/>
      <c r="L270" s="168" t="s">
        <v>134</v>
      </c>
      <c r="M270" s="167"/>
    </row>
    <row r="271" spans="1:13" ht="15.75" customHeight="1" x14ac:dyDescent="0.25">
      <c r="A271" s="166" t="s">
        <v>158</v>
      </c>
      <c r="B271" s="165"/>
      <c r="C271" s="165"/>
      <c r="D271" s="164"/>
      <c r="E271" s="163"/>
      <c r="F271" s="160">
        <v>16.760000000000002</v>
      </c>
      <c r="G271" s="162"/>
      <c r="I271" s="160">
        <v>9.99</v>
      </c>
      <c r="J271" s="161"/>
      <c r="K271" s="134"/>
      <c r="L271" s="160">
        <v>12.2</v>
      </c>
      <c r="M271" s="159"/>
    </row>
    <row r="272" spans="1:13" ht="9" customHeight="1" x14ac:dyDescent="0.2">
      <c r="A272" s="158"/>
      <c r="B272" s="157"/>
      <c r="C272" s="157"/>
      <c r="D272" s="156"/>
      <c r="E272" s="156"/>
      <c r="F272" s="155"/>
      <c r="G272" s="155"/>
      <c r="H272" s="155"/>
      <c r="I272" s="155"/>
      <c r="J272" s="155"/>
      <c r="K272" s="155"/>
      <c r="L272" s="155"/>
      <c r="M272" s="142"/>
    </row>
    <row r="273" ht="172.35" customHeight="1" x14ac:dyDescent="0.2"/>
  </sheetData>
  <mergeCells count="10">
    <mergeCell ref="B166:K166"/>
    <mergeCell ref="C171:F171"/>
    <mergeCell ref="B220:K220"/>
    <mergeCell ref="C225:F225"/>
    <mergeCell ref="B1:K1"/>
    <mergeCell ref="C6:F6"/>
    <mergeCell ref="B58:K58"/>
    <mergeCell ref="C63:F63"/>
    <mergeCell ref="B112:K112"/>
    <mergeCell ref="C117:F117"/>
  </mergeCells>
  <printOptions horizontalCentered="1" gridLines="1"/>
  <pageMargins left="0.39370078740157477" right="0.39370078740157477" top="0.39370078740157477" bottom="0.39370078740157477" header="0" footer="0"/>
  <pageSetup orientation="portrait" blackAndWhite="1" cellComments="asDisplayed" r:id="rId1"/>
  <headerFooter alignWithMargins="0"/>
  <rowBreaks count="5" manualBreakCount="5">
    <brk id="57" min="1" max="16383" man="1"/>
    <brk id="111" min="1" max="16383" man="1"/>
    <brk id="165" min="1" max="16383" man="1"/>
    <brk id="219" min="1" max="16383" man="1"/>
    <brk id="273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opLeftCell="E15" zoomScale="80" zoomScaleNormal="80" workbookViewId="0">
      <selection activeCell="F18" sqref="F18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57.42578125" customWidth="1"/>
    <col min="5" max="5" width="11.42578125" style="5"/>
    <col min="6" max="6" width="17.5703125" customWidth="1"/>
    <col min="7" max="7" width="12.7109375" customWidth="1"/>
    <col min="8" max="8" width="14.7109375" customWidth="1"/>
    <col min="9" max="9" width="17.42578125" customWidth="1"/>
  </cols>
  <sheetData>
    <row r="1" spans="1:9" ht="15.75" thickTop="1" x14ac:dyDescent="0.25">
      <c r="A1" s="64"/>
      <c r="B1" s="65"/>
      <c r="C1" s="66"/>
      <c r="D1" s="65"/>
      <c r="E1" s="66"/>
      <c r="F1" s="66"/>
      <c r="G1" s="66"/>
      <c r="H1" s="66"/>
      <c r="I1" s="67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68"/>
    </row>
    <row r="3" spans="1:9" ht="55.5" customHeight="1" thickBot="1" x14ac:dyDescent="0.3">
      <c r="A3" s="327" t="str">
        <f>+PRESUTO!A3</f>
        <v>MONTAJE BANCO DE TRANSFORMACIÓN DE 230/138 KV, 230/138 KV, 1F</v>
      </c>
      <c r="B3" s="328"/>
      <c r="C3" s="328"/>
      <c r="D3" s="328"/>
      <c r="E3" s="328"/>
      <c r="F3" s="328"/>
      <c r="G3" s="328"/>
      <c r="H3" s="328"/>
      <c r="I3" s="329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68"/>
    </row>
    <row r="5" spans="1:9" ht="15.75" thickBot="1" x14ac:dyDescent="0.3">
      <c r="A5" s="20" t="str">
        <f>+PRESUTO!A5</f>
        <v>5C9</v>
      </c>
      <c r="B5" s="24"/>
      <c r="C5" s="23"/>
      <c r="D5" s="24"/>
      <c r="E5" s="23"/>
      <c r="F5" s="23"/>
      <c r="G5" s="23"/>
      <c r="H5" s="23"/>
      <c r="I5" s="68"/>
    </row>
    <row r="6" spans="1:9" ht="19.5" thickBot="1" x14ac:dyDescent="0.35">
      <c r="A6" s="330" t="str">
        <f>+PRESUTO!A6</f>
        <v>5C9</v>
      </c>
      <c r="B6" s="331"/>
      <c r="C6" s="332"/>
      <c r="D6" s="9" t="str">
        <f>+PRESUTO!D6</f>
        <v xml:space="preserve">   MONTAJE BANCO DE TRANSFORMACIÓN: TRANSFORMADOR 230/138 1F 60/80/100</v>
      </c>
      <c r="E6" s="12"/>
      <c r="F6" s="12"/>
      <c r="G6" s="12"/>
      <c r="H6" s="12"/>
      <c r="I6" s="69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68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68"/>
    </row>
    <row r="9" spans="1:9" ht="21.75" thickBot="1" x14ac:dyDescent="0.4">
      <c r="A9" s="20"/>
      <c r="B9" s="70" t="s">
        <v>170</v>
      </c>
      <c r="C9" s="23"/>
      <c r="D9" s="23"/>
      <c r="E9" s="23"/>
      <c r="F9" s="23"/>
      <c r="G9" s="41" t="s">
        <v>61</v>
      </c>
      <c r="H9" s="97"/>
      <c r="I9" s="71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98"/>
      <c r="I10" s="72"/>
    </row>
    <row r="11" spans="1:9" ht="80.25" customHeight="1" thickTop="1" thickBot="1" x14ac:dyDescent="0.3">
      <c r="A11" s="1"/>
      <c r="B11" s="2" t="s">
        <v>73</v>
      </c>
      <c r="C11" s="2" t="s">
        <v>32</v>
      </c>
      <c r="D11" s="2" t="s">
        <v>33</v>
      </c>
      <c r="E11" s="2" t="s">
        <v>74</v>
      </c>
      <c r="F11" s="2" t="s">
        <v>171</v>
      </c>
      <c r="G11" s="2" t="s">
        <v>173</v>
      </c>
      <c r="H11" s="2" t="s">
        <v>175</v>
      </c>
      <c r="I11" s="3" t="s">
        <v>174</v>
      </c>
    </row>
    <row r="12" spans="1:9" ht="15.75" thickTop="1" x14ac:dyDescent="0.25">
      <c r="A12" s="102"/>
      <c r="B12" s="103"/>
      <c r="C12" s="104"/>
      <c r="D12" s="105"/>
      <c r="E12" s="104"/>
      <c r="F12" s="106"/>
      <c r="G12" s="106"/>
      <c r="H12" s="106"/>
      <c r="I12" s="107"/>
    </row>
    <row r="13" spans="1:9" x14ac:dyDescent="0.25">
      <c r="A13" s="108"/>
      <c r="B13" s="109" t="str">
        <f>+AJUSTE!A13</f>
        <v>MT-1</v>
      </c>
      <c r="C13" s="109" t="str">
        <f>+AJUSTE!B13</f>
        <v>CO</v>
      </c>
      <c r="D13" s="109" t="str">
        <f>+AJUSTE!C13</f>
        <v>DIESEL</v>
      </c>
      <c r="E13" s="318" t="str">
        <f>+AJUSTE!D13</f>
        <v>LT</v>
      </c>
      <c r="F13" s="319">
        <f>+I13</f>
        <v>0.94</v>
      </c>
      <c r="G13" s="324">
        <v>0</v>
      </c>
      <c r="H13" s="324">
        <v>0</v>
      </c>
      <c r="I13" s="320">
        <f>+AJUSTE!F13</f>
        <v>0.94</v>
      </c>
    </row>
    <row r="14" spans="1:9" x14ac:dyDescent="0.25">
      <c r="A14" s="108"/>
      <c r="B14" s="109" t="str">
        <f>+AJUSTE!A14</f>
        <v>MT-2</v>
      </c>
      <c r="C14" s="109" t="str">
        <f>+AJUSTE!B14</f>
        <v>CO</v>
      </c>
      <c r="D14" s="109" t="str">
        <f>+AJUSTE!C14</f>
        <v>GASOLINA MAGNA SIN</v>
      </c>
      <c r="E14" s="318" t="str">
        <f>+AJUSTE!D14</f>
        <v>LT</v>
      </c>
      <c r="F14" s="319">
        <f t="shared" ref="F14:F38" si="0">+I14</f>
        <v>0.88</v>
      </c>
      <c r="G14" s="324">
        <v>0</v>
      </c>
      <c r="H14" s="324">
        <v>0</v>
      </c>
      <c r="I14" s="320">
        <f>+AJUSTE!F14</f>
        <v>0.88</v>
      </c>
    </row>
    <row r="15" spans="1:9" x14ac:dyDescent="0.25">
      <c r="A15" s="108"/>
      <c r="B15" s="109" t="str">
        <f>+AJUSTE!A15</f>
        <v>MT-3</v>
      </c>
      <c r="C15" s="109" t="str">
        <f>+AJUSTE!B15</f>
        <v>CO</v>
      </c>
      <c r="D15" s="109" t="str">
        <f>+AJUSTE!C15</f>
        <v>ACEITE LUBRICANTE</v>
      </c>
      <c r="E15" s="318" t="str">
        <f>+AJUSTE!D15</f>
        <v>LT</v>
      </c>
      <c r="F15" s="319">
        <f t="shared" si="0"/>
        <v>3.6</v>
      </c>
      <c r="G15" s="324">
        <v>0</v>
      </c>
      <c r="H15" s="324">
        <v>0</v>
      </c>
      <c r="I15" s="320">
        <f>+AJUSTE!F15</f>
        <v>3.6</v>
      </c>
    </row>
    <row r="16" spans="1:9" x14ac:dyDescent="0.25">
      <c r="A16" s="108"/>
      <c r="B16" s="109"/>
      <c r="C16" s="109"/>
      <c r="D16" s="109"/>
      <c r="E16" s="318"/>
      <c r="F16" s="319"/>
      <c r="G16" s="324"/>
      <c r="H16" s="324"/>
      <c r="I16" s="320"/>
    </row>
    <row r="17" spans="1:9" x14ac:dyDescent="0.25">
      <c r="A17" s="108"/>
      <c r="B17" s="109"/>
      <c r="C17" s="109"/>
      <c r="D17" s="109"/>
      <c r="E17" s="318"/>
      <c r="F17" s="319"/>
      <c r="G17" s="324"/>
      <c r="H17" s="324"/>
      <c r="I17" s="320"/>
    </row>
    <row r="18" spans="1:9" x14ac:dyDescent="0.25">
      <c r="A18" s="108"/>
      <c r="B18" s="109" t="str">
        <f>+AJUSTE!A18</f>
        <v>MT-TREN1F 5C9</v>
      </c>
      <c r="C18" s="109" t="str">
        <f>+AJUSTE!B18</f>
        <v>EQUIP EL</v>
      </c>
      <c r="D18" s="109" t="str">
        <f>+AJUSTE!C18</f>
        <v>TRANSFORMADOR 230/138 1F 60/80/100</v>
      </c>
      <c r="E18" s="318" t="str">
        <f>+AJUSTE!D18</f>
        <v>PZA</v>
      </c>
      <c r="F18" s="319">
        <f>+ROUND(I18/(1+G18/100),2)</f>
        <v>889380.58</v>
      </c>
      <c r="G18" s="325">
        <v>3</v>
      </c>
      <c r="H18" s="324">
        <v>0</v>
      </c>
      <c r="I18" s="320">
        <f>+AJUSTE!F18</f>
        <v>916062</v>
      </c>
    </row>
    <row r="19" spans="1:9" x14ac:dyDescent="0.25">
      <c r="A19" s="108"/>
      <c r="B19" s="109"/>
      <c r="C19" s="109"/>
      <c r="D19" s="109"/>
      <c r="E19" s="318"/>
      <c r="F19" s="319"/>
      <c r="G19" s="324"/>
      <c r="H19" s="324"/>
      <c r="I19" s="320"/>
    </row>
    <row r="20" spans="1:9" x14ac:dyDescent="0.25">
      <c r="A20" s="108"/>
      <c r="B20" s="109"/>
      <c r="C20" s="109"/>
      <c r="D20" s="109"/>
      <c r="E20" s="318"/>
      <c r="F20" s="319"/>
      <c r="G20" s="324"/>
      <c r="H20" s="324"/>
      <c r="I20" s="320"/>
    </row>
    <row r="21" spans="1:9" x14ac:dyDescent="0.25">
      <c r="A21" s="108"/>
      <c r="B21" s="109" t="str">
        <f>+AJUSTE!A21</f>
        <v>EQ DE SEG</v>
      </c>
      <c r="C21" s="109" t="str">
        <f>+AJUSTE!B21</f>
        <v>SMO</v>
      </c>
      <c r="D21" s="109" t="str">
        <f>+AJUSTE!C21</f>
        <v>Equipo de seguridad (3%)</v>
      </c>
      <c r="E21" s="318" t="str">
        <f>+AJUSTE!D21</f>
        <v>(%)mo</v>
      </c>
      <c r="F21" s="319">
        <f t="shared" si="0"/>
        <v>57986.400000000001</v>
      </c>
      <c r="G21" s="325">
        <v>0</v>
      </c>
      <c r="H21" s="324">
        <v>0</v>
      </c>
      <c r="I21" s="320">
        <f>+AJUSTE!F21</f>
        <v>57986.400000000001</v>
      </c>
    </row>
    <row r="22" spans="1:9" x14ac:dyDescent="0.25">
      <c r="A22" s="108"/>
      <c r="B22" s="109" t="str">
        <f>+AJUSTE!A22</f>
        <v>HERRAMIENTA MAN</v>
      </c>
      <c r="C22" s="109" t="str">
        <f>+AJUSTE!B22</f>
        <v>SMO</v>
      </c>
      <c r="D22" s="109" t="str">
        <f>+AJUSTE!C22</f>
        <v>Herramienta de mano (4%)</v>
      </c>
      <c r="E22" s="318" t="str">
        <f>+AJUSTE!D22</f>
        <v>(%)mo</v>
      </c>
      <c r="F22" s="319">
        <f t="shared" si="0"/>
        <v>57986.400000000001</v>
      </c>
      <c r="G22" s="324">
        <v>0</v>
      </c>
      <c r="H22" s="324">
        <v>0</v>
      </c>
      <c r="I22" s="320">
        <f>+AJUSTE!F22</f>
        <v>57986.400000000001</v>
      </c>
    </row>
    <row r="23" spans="1:9" x14ac:dyDescent="0.25">
      <c r="A23" s="110"/>
      <c r="B23" s="109" t="str">
        <f>+AJUSTE!A23</f>
        <v>MOSE-003</v>
      </c>
      <c r="C23" s="109" t="str">
        <f>+AJUSTE!B23</f>
        <v>SMO</v>
      </c>
      <c r="D23" s="109" t="str">
        <f>+AJUSTE!C23</f>
        <v>AYUDANTE GRAL</v>
      </c>
      <c r="E23" s="318" t="str">
        <f>+AJUSTE!D23</f>
        <v>jor</v>
      </c>
      <c r="F23" s="319">
        <f t="shared" si="0"/>
        <v>21.28</v>
      </c>
      <c r="G23" s="326">
        <v>0</v>
      </c>
      <c r="H23" s="326">
        <v>0</v>
      </c>
      <c r="I23" s="320">
        <f>+AJUSTE!F23</f>
        <v>21.28</v>
      </c>
    </row>
    <row r="24" spans="1:9" x14ac:dyDescent="0.25">
      <c r="A24" s="61"/>
      <c r="B24" s="109" t="str">
        <f>+AJUSTE!A24</f>
        <v>MOSE-008-D</v>
      </c>
      <c r="C24" s="109" t="str">
        <f>+AJUSTE!B24</f>
        <v>SMO</v>
      </c>
      <c r="D24" s="109" t="str">
        <f>+AJUSTE!C24</f>
        <v>AYUDANTE OBRA ELECTROMECANICA</v>
      </c>
      <c r="E24" s="318" t="str">
        <f>+AJUSTE!D24</f>
        <v>jor</v>
      </c>
      <c r="F24" s="319">
        <f t="shared" si="0"/>
        <v>24.3</v>
      </c>
      <c r="G24" s="325">
        <v>0</v>
      </c>
      <c r="H24" s="325">
        <v>0</v>
      </c>
      <c r="I24" s="320">
        <f>+AJUSTE!F24</f>
        <v>24.3</v>
      </c>
    </row>
    <row r="25" spans="1:9" x14ac:dyDescent="0.25">
      <c r="A25" s="61"/>
      <c r="B25" s="109" t="str">
        <f>+AJUSTE!A25</f>
        <v>MOSE-009</v>
      </c>
      <c r="C25" s="109" t="str">
        <f>+AJUSTE!B25</f>
        <v>SMO</v>
      </c>
      <c r="D25" s="109" t="str">
        <f>+AJUSTE!C25</f>
        <v>CHOFER</v>
      </c>
      <c r="E25" s="318" t="str">
        <f>+AJUSTE!D25</f>
        <v>jor</v>
      </c>
      <c r="F25" s="319">
        <f t="shared" si="0"/>
        <v>24.26</v>
      </c>
      <c r="G25" s="325">
        <v>0</v>
      </c>
      <c r="H25" s="325">
        <v>0</v>
      </c>
      <c r="I25" s="320">
        <f>+AJUSTE!F25</f>
        <v>24.26</v>
      </c>
    </row>
    <row r="26" spans="1:9" x14ac:dyDescent="0.25">
      <c r="A26" s="61"/>
      <c r="B26" s="109" t="str">
        <f>+AJUSTE!A26</f>
        <v>MOSE-014</v>
      </c>
      <c r="C26" s="109" t="str">
        <f>+AJUSTE!B26</f>
        <v>SMO</v>
      </c>
      <c r="D26" s="109" t="str">
        <f>+AJUSTE!C26</f>
        <v>OPERADOR EQ. MAYOR</v>
      </c>
      <c r="E26" s="318" t="str">
        <f>+AJUSTE!D26</f>
        <v>jor</v>
      </c>
      <c r="F26" s="319">
        <f t="shared" si="0"/>
        <v>27.41</v>
      </c>
      <c r="G26" s="325">
        <v>0</v>
      </c>
      <c r="H26" s="325">
        <v>0</v>
      </c>
      <c r="I26" s="320">
        <f>+AJUSTE!F26</f>
        <v>27.41</v>
      </c>
    </row>
    <row r="27" spans="1:9" x14ac:dyDescent="0.25">
      <c r="A27" s="61"/>
      <c r="B27" s="109" t="str">
        <f>+AJUSTE!A27</f>
        <v>MOSE-017</v>
      </c>
      <c r="C27" s="109" t="str">
        <f>+AJUSTE!B27</f>
        <v>SMO</v>
      </c>
      <c r="D27" s="109" t="str">
        <f>+AJUSTE!C27</f>
        <v>OPERADOR EQ. MENOR</v>
      </c>
      <c r="E27" s="318" t="str">
        <f>+AJUSTE!D27</f>
        <v>jor</v>
      </c>
      <c r="F27" s="319">
        <f t="shared" si="0"/>
        <v>24.26</v>
      </c>
      <c r="G27" s="325">
        <v>0</v>
      </c>
      <c r="H27" s="325">
        <v>0</v>
      </c>
      <c r="I27" s="320">
        <f>+AJUSTE!F27</f>
        <v>24.26</v>
      </c>
    </row>
    <row r="28" spans="1:9" x14ac:dyDescent="0.25">
      <c r="A28" s="61"/>
      <c r="B28" s="109" t="str">
        <f>+AJUSTE!A28</f>
        <v>MOSE-043-D</v>
      </c>
      <c r="C28" s="109" t="str">
        <f>+AJUSTE!B28</f>
        <v>SMO</v>
      </c>
      <c r="D28" s="109" t="str">
        <f>+AJUSTE!C28</f>
        <v>OFICIAL OBRA ELECTROMECANICA</v>
      </c>
      <c r="E28" s="318" t="str">
        <f>+AJUSTE!D28</f>
        <v>jor</v>
      </c>
      <c r="F28" s="319">
        <f t="shared" si="0"/>
        <v>48.6</v>
      </c>
      <c r="G28" s="325">
        <v>0</v>
      </c>
      <c r="H28" s="325">
        <v>0</v>
      </c>
      <c r="I28" s="320">
        <f>+AJUSTE!F28</f>
        <v>48.6</v>
      </c>
    </row>
    <row r="29" spans="1:9" x14ac:dyDescent="0.25">
      <c r="A29" s="61"/>
      <c r="B29" s="109" t="str">
        <f>+AJUSTE!A29</f>
        <v>MOSE-044-D</v>
      </c>
      <c r="C29" s="109" t="str">
        <f>+AJUSTE!B29</f>
        <v>SMO</v>
      </c>
      <c r="D29" s="109" t="str">
        <f>+AJUSTE!C29</f>
        <v>SOBRESTANTE OBRA ELECTROMECANICA</v>
      </c>
      <c r="E29" s="318" t="str">
        <f>+AJUSTE!D29</f>
        <v>jor</v>
      </c>
      <c r="F29" s="319">
        <f t="shared" si="0"/>
        <v>71.510000000000005</v>
      </c>
      <c r="G29" s="325">
        <v>0</v>
      </c>
      <c r="H29" s="325">
        <v>0</v>
      </c>
      <c r="I29" s="320">
        <f>+AJUSTE!F29</f>
        <v>71.510000000000005</v>
      </c>
    </row>
    <row r="30" spans="1:9" x14ac:dyDescent="0.25">
      <c r="A30" s="61"/>
      <c r="B30" s="109"/>
      <c r="C30" s="109"/>
      <c r="D30" s="109"/>
      <c r="E30" s="318"/>
      <c r="F30" s="319"/>
      <c r="G30" s="325"/>
      <c r="H30" s="325"/>
      <c r="I30" s="320"/>
    </row>
    <row r="31" spans="1:9" x14ac:dyDescent="0.25">
      <c r="A31" s="61"/>
      <c r="B31" s="109"/>
      <c r="C31" s="109"/>
      <c r="D31" s="109"/>
      <c r="E31" s="318"/>
      <c r="F31" s="319"/>
      <c r="G31" s="325"/>
      <c r="H31" s="325"/>
      <c r="I31" s="320"/>
    </row>
    <row r="32" spans="1:9" x14ac:dyDescent="0.25">
      <c r="A32" s="61"/>
      <c r="B32" s="109" t="str">
        <f>+AJUSTE!A32</f>
        <v>C.F. CHR-002</v>
      </c>
      <c r="C32" s="109" t="str">
        <f>+AJUSTE!B32</f>
        <v>TMAQ</v>
      </c>
      <c r="D32" s="109" t="str">
        <f>+AJUSTE!C32</f>
        <v>GRUA TELESCOPICA 60 TON</v>
      </c>
      <c r="E32" s="318" t="str">
        <f>+AJUSTE!D32</f>
        <v>HR</v>
      </c>
      <c r="F32" s="319">
        <f t="shared" si="0"/>
        <v>32.86</v>
      </c>
      <c r="G32" s="325">
        <v>0</v>
      </c>
      <c r="H32" s="325">
        <v>0</v>
      </c>
      <c r="I32" s="320">
        <f>+AJUSTE!F32</f>
        <v>32.86</v>
      </c>
    </row>
    <row r="33" spans="1:9" x14ac:dyDescent="0.25">
      <c r="A33" s="61"/>
      <c r="B33" s="109" t="str">
        <f>+AJUSTE!A33</f>
        <v>C.F. CHR-016</v>
      </c>
      <c r="C33" s="109" t="str">
        <f>+AJUSTE!B33</f>
        <v>TMAQ</v>
      </c>
      <c r="D33" s="109" t="str">
        <f>+AJUSTE!C33</f>
        <v>CAMIÓN PLATAFORMA CON GRUA TIPO HIAB 6 TON</v>
      </c>
      <c r="E33" s="318" t="str">
        <f>+AJUSTE!D33</f>
        <v>HR</v>
      </c>
      <c r="F33" s="319">
        <f t="shared" si="0"/>
        <v>11.23</v>
      </c>
      <c r="G33" s="325">
        <v>0</v>
      </c>
      <c r="H33" s="325">
        <v>0</v>
      </c>
      <c r="I33" s="320">
        <f>+AJUSTE!F33</f>
        <v>11.23</v>
      </c>
    </row>
    <row r="34" spans="1:9" x14ac:dyDescent="0.25">
      <c r="A34" s="61"/>
      <c r="B34" s="109" t="str">
        <f>+AJUSTE!A34</f>
        <v>C.F. CHR-103</v>
      </c>
      <c r="C34" s="109" t="str">
        <f>+AJUSTE!B34</f>
        <v>TMAQ</v>
      </c>
      <c r="D34" s="109" t="str">
        <f>+AJUSTE!C34</f>
        <v>CAMIONETA REDILAS 3T</v>
      </c>
      <c r="E34" s="318" t="str">
        <f>+AJUSTE!D34</f>
        <v>HR</v>
      </c>
      <c r="F34" s="319">
        <f t="shared" si="0"/>
        <v>2.48</v>
      </c>
      <c r="G34" s="325">
        <v>0</v>
      </c>
      <c r="H34" s="325">
        <v>0</v>
      </c>
      <c r="I34" s="320">
        <f>+AJUSTE!F34</f>
        <v>2.48</v>
      </c>
    </row>
    <row r="35" spans="1:9" x14ac:dyDescent="0.25">
      <c r="A35" s="61"/>
      <c r="B35" s="109" t="str">
        <f>+AJUSTE!A35</f>
        <v>C.F. CHR-220</v>
      </c>
      <c r="C35" s="109" t="str">
        <f>+AJUSTE!B35</f>
        <v>TMAQ</v>
      </c>
      <c r="D35" s="109" t="str">
        <f>+AJUSTE!C35</f>
        <v>BOMBA DE VACIO/CON OPERADOR</v>
      </c>
      <c r="E35" s="318" t="str">
        <f>+AJUSTE!D35</f>
        <v>HR</v>
      </c>
      <c r="F35" s="319">
        <f t="shared" si="0"/>
        <v>8.34</v>
      </c>
      <c r="G35" s="325">
        <v>0</v>
      </c>
      <c r="H35" s="325">
        <v>0</v>
      </c>
      <c r="I35" s="320">
        <f>+AJUSTE!F35</f>
        <v>8.34</v>
      </c>
    </row>
    <row r="36" spans="1:9" x14ac:dyDescent="0.25">
      <c r="A36" s="61"/>
      <c r="B36" s="109" t="str">
        <f>+AJUSTE!A36</f>
        <v>NEUM001</v>
      </c>
      <c r="C36" s="109" t="str">
        <f>+AJUSTE!B36</f>
        <v>TMAQ</v>
      </c>
      <c r="D36" s="109" t="str">
        <f>+AJUSTE!C36</f>
        <v>NEUMÁTICOS 101</v>
      </c>
      <c r="E36" s="318" t="str">
        <f>+AJUSTE!D36</f>
        <v>JGO</v>
      </c>
      <c r="F36" s="319">
        <f t="shared" si="0"/>
        <v>311.39</v>
      </c>
      <c r="G36" s="325">
        <v>0</v>
      </c>
      <c r="H36" s="325">
        <v>0</v>
      </c>
      <c r="I36" s="320">
        <f>+AJUSTE!F36</f>
        <v>311.39</v>
      </c>
    </row>
    <row r="37" spans="1:9" x14ac:dyDescent="0.25">
      <c r="A37" s="61"/>
      <c r="B37" s="109" t="str">
        <f>+AJUSTE!A37</f>
        <v>NEUM015</v>
      </c>
      <c r="C37" s="109" t="str">
        <f>+AJUSTE!B37</f>
        <v>TMAQ</v>
      </c>
      <c r="D37" s="109" t="str">
        <f>+AJUSTE!C37</f>
        <v>NEUMÁTICOS 111</v>
      </c>
      <c r="E37" s="318" t="str">
        <f>+AJUSTE!D37</f>
        <v>JGO</v>
      </c>
      <c r="F37" s="319">
        <f t="shared" si="0"/>
        <v>1182.31</v>
      </c>
      <c r="G37" s="325">
        <v>0</v>
      </c>
      <c r="H37" s="325">
        <v>0</v>
      </c>
      <c r="I37" s="320">
        <f>+AJUSTE!F37</f>
        <v>1182.31</v>
      </c>
    </row>
    <row r="38" spans="1:9" x14ac:dyDescent="0.25">
      <c r="A38" s="61"/>
      <c r="B38" s="109" t="str">
        <f>+AJUSTE!A38</f>
        <v>NEUM103</v>
      </c>
      <c r="C38" s="109" t="str">
        <f>+AJUSTE!B38</f>
        <v>TMAQ</v>
      </c>
      <c r="D38" s="109" t="str">
        <f>+AJUSTE!C38</f>
        <v>NEUMÁTICOS 115</v>
      </c>
      <c r="E38" s="318" t="str">
        <f>+AJUSTE!D38</f>
        <v>JGO</v>
      </c>
      <c r="F38" s="319">
        <f t="shared" si="0"/>
        <v>140.13</v>
      </c>
      <c r="G38" s="325">
        <v>0</v>
      </c>
      <c r="H38" s="325">
        <v>0</v>
      </c>
      <c r="I38" s="320">
        <f>+AJUSTE!F38</f>
        <v>140.13</v>
      </c>
    </row>
    <row r="39" spans="1:9" x14ac:dyDescent="0.25">
      <c r="A39" s="61"/>
      <c r="B39" s="109"/>
      <c r="C39" s="63"/>
      <c r="D39" s="62"/>
      <c r="E39" s="317"/>
      <c r="F39" s="321"/>
      <c r="G39" s="325"/>
      <c r="H39" s="325"/>
      <c r="I39" s="322"/>
    </row>
    <row r="40" spans="1:9" x14ac:dyDescent="0.25">
      <c r="A40" s="61"/>
      <c r="B40" s="109"/>
      <c r="C40" s="63"/>
      <c r="D40" s="62"/>
      <c r="E40" s="317"/>
      <c r="F40" s="321"/>
      <c r="G40" s="325"/>
      <c r="H40" s="325"/>
      <c r="I40" s="323"/>
    </row>
    <row r="41" spans="1:9" x14ac:dyDescent="0.25">
      <c r="A41" s="61"/>
      <c r="B41" s="109"/>
      <c r="C41" s="63"/>
      <c r="D41" s="62"/>
      <c r="E41" s="317"/>
      <c r="F41" s="321"/>
      <c r="G41" s="325"/>
      <c r="H41" s="325"/>
      <c r="I41" s="323"/>
    </row>
    <row r="42" spans="1:9" x14ac:dyDescent="0.25">
      <c r="A42" s="61"/>
      <c r="B42" s="109"/>
      <c r="C42" s="63"/>
      <c r="D42" s="62"/>
      <c r="E42" s="317"/>
      <c r="F42" s="321"/>
      <c r="G42" s="325"/>
      <c r="H42" s="325"/>
      <c r="I42" s="323"/>
    </row>
    <row r="43" spans="1:9" x14ac:dyDescent="0.25">
      <c r="A43" s="61"/>
      <c r="B43" s="109"/>
      <c r="C43" s="63"/>
      <c r="D43" s="62"/>
      <c r="E43" s="317"/>
      <c r="F43" s="321"/>
      <c r="G43" s="321"/>
      <c r="H43" s="321"/>
      <c r="I43" s="323"/>
    </row>
    <row r="44" spans="1:9" ht="15.75" thickBot="1" x14ac:dyDescent="0.3">
      <c r="A44" s="121"/>
      <c r="B44" s="122"/>
      <c r="C44" s="122"/>
      <c r="D44" s="122"/>
      <c r="E44" s="122"/>
      <c r="F44" s="122"/>
      <c r="G44" s="122"/>
      <c r="H44" s="122"/>
      <c r="I44" s="123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5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zoomScaleNormal="70" workbookViewId="0">
      <selection activeCell="A14" sqref="A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7" t="str">
        <f>+PRESUTO!A3</f>
        <v>MONTAJE BANCO DE TRANSFORMACIÓN DE 230/138 KV, 230/138 KV, 1F</v>
      </c>
      <c r="B3" s="328"/>
      <c r="C3" s="328"/>
      <c r="D3" s="328"/>
      <c r="E3" s="328"/>
      <c r="F3" s="328"/>
      <c r="G3" s="328"/>
      <c r="H3" s="329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+PRESUTO!A5</f>
        <v>5C9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0" t="str">
        <f>+PRESUTO!A6</f>
        <v>5C9</v>
      </c>
      <c r="B6" s="331"/>
      <c r="C6" s="332"/>
      <c r="D6" s="9" t="str">
        <f>+PRESUTO!D6</f>
        <v xml:space="preserve">   MONTAJE BANCO DE TRANSFORMACIÓN: TRANSFORMADOR 230/138 1F 60/80/100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68"/>
    </row>
    <row r="9" spans="1:8" ht="21.75" thickBot="1" x14ac:dyDescent="0.4">
      <c r="A9" s="20"/>
      <c r="B9" s="23"/>
      <c r="C9" s="70" t="s">
        <v>90</v>
      </c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1.25" customHeight="1" thickTop="1" thickBot="1" x14ac:dyDescent="0.3">
      <c r="A11" s="1"/>
      <c r="B11" s="2"/>
      <c r="C11" s="2" t="s">
        <v>73</v>
      </c>
      <c r="D11" s="2" t="s">
        <v>33</v>
      </c>
      <c r="E11" s="2" t="s">
        <v>74</v>
      </c>
      <c r="F11" s="2" t="s">
        <v>93</v>
      </c>
      <c r="G11" s="2" t="s">
        <v>91</v>
      </c>
      <c r="H11" s="3" t="s">
        <v>92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68"/>
    </row>
    <row r="13" spans="1:8" ht="15.75" thickTop="1" x14ac:dyDescent="0.25">
      <c r="A13" s="47"/>
      <c r="B13" s="48"/>
      <c r="C13" s="48"/>
      <c r="D13" s="48"/>
      <c r="E13" s="49"/>
      <c r="F13" s="48"/>
      <c r="G13" s="91"/>
      <c r="H13" s="50"/>
    </row>
    <row r="14" spans="1:8" x14ac:dyDescent="0.25">
      <c r="A14" s="51"/>
      <c r="B14" s="52"/>
      <c r="C14" s="52" t="s">
        <v>210</v>
      </c>
      <c r="D14" s="52" t="s">
        <v>211</v>
      </c>
      <c r="E14" s="53" t="s">
        <v>14</v>
      </c>
      <c r="F14" s="119">
        <v>13.135999999999999</v>
      </c>
      <c r="G14" s="92">
        <v>1.62</v>
      </c>
      <c r="H14" s="120">
        <v>21.28</v>
      </c>
    </row>
    <row r="15" spans="1:8" x14ac:dyDescent="0.25">
      <c r="A15" s="51"/>
      <c r="B15" s="52"/>
      <c r="C15" s="52" t="s">
        <v>176</v>
      </c>
      <c r="D15" s="52" t="s">
        <v>177</v>
      </c>
      <c r="E15" s="53" t="s">
        <v>14</v>
      </c>
      <c r="F15" s="119">
        <v>15</v>
      </c>
      <c r="G15" s="92">
        <v>1.62</v>
      </c>
      <c r="H15" s="120">
        <v>24.3</v>
      </c>
    </row>
    <row r="16" spans="1:8" x14ac:dyDescent="0.25">
      <c r="A16" s="51"/>
      <c r="B16" s="52"/>
      <c r="C16" s="52" t="s">
        <v>15</v>
      </c>
      <c r="D16" s="52" t="s">
        <v>16</v>
      </c>
      <c r="E16" s="53" t="s">
        <v>14</v>
      </c>
      <c r="F16" s="119">
        <v>14.975</v>
      </c>
      <c r="G16" s="92">
        <v>1.62</v>
      </c>
      <c r="H16" s="120">
        <v>24.26</v>
      </c>
    </row>
    <row r="17" spans="1:8" x14ac:dyDescent="0.25">
      <c r="A17" s="51"/>
      <c r="B17" s="52"/>
      <c r="C17" s="52" t="s">
        <v>17</v>
      </c>
      <c r="D17" s="52" t="s">
        <v>18</v>
      </c>
      <c r="E17" s="53" t="s">
        <v>14</v>
      </c>
      <c r="F17" s="119">
        <v>16.920000000000002</v>
      </c>
      <c r="G17" s="92">
        <v>1.62</v>
      </c>
      <c r="H17" s="120">
        <v>27.41</v>
      </c>
    </row>
    <row r="18" spans="1:8" x14ac:dyDescent="0.25">
      <c r="A18" s="51"/>
      <c r="B18" s="52"/>
      <c r="C18" s="52" t="s">
        <v>19</v>
      </c>
      <c r="D18" s="52" t="s">
        <v>20</v>
      </c>
      <c r="E18" s="53" t="s">
        <v>14</v>
      </c>
      <c r="F18" s="119">
        <v>14.975</v>
      </c>
      <c r="G18" s="92">
        <v>1.62</v>
      </c>
      <c r="H18" s="120">
        <v>24.26</v>
      </c>
    </row>
    <row r="19" spans="1:8" x14ac:dyDescent="0.25">
      <c r="A19" s="51"/>
      <c r="B19" s="52"/>
      <c r="C19" s="52" t="s">
        <v>178</v>
      </c>
      <c r="D19" s="52" t="s">
        <v>179</v>
      </c>
      <c r="E19" s="53" t="s">
        <v>14</v>
      </c>
      <c r="F19" s="119">
        <v>30</v>
      </c>
      <c r="G19" s="92">
        <v>1.62</v>
      </c>
      <c r="H19" s="120">
        <v>48.6</v>
      </c>
    </row>
    <row r="20" spans="1:8" ht="15.75" thickBot="1" x14ac:dyDescent="0.3">
      <c r="A20" s="54"/>
      <c r="B20" s="55"/>
      <c r="C20" s="55" t="s">
        <v>180</v>
      </c>
      <c r="D20" s="55" t="s">
        <v>181</v>
      </c>
      <c r="E20" s="56" t="s">
        <v>14</v>
      </c>
      <c r="F20" s="124">
        <v>44.14</v>
      </c>
      <c r="G20" s="93">
        <v>1.62</v>
      </c>
      <c r="H20" s="125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2018-09-25T20:05:32Z</cp:lastPrinted>
  <dcterms:created xsi:type="dcterms:W3CDTF">2018-08-18T17:51:07Z</dcterms:created>
  <dcterms:modified xsi:type="dcterms:W3CDTF">2018-09-25T20:06:04Z</dcterms:modified>
</cp:coreProperties>
</file>